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firstSheet="1" activeTab="1"/>
  </bookViews>
  <sheets>
    <sheet name="公式" sheetId="22" state="hidden" r:id="rId1"/>
    <sheet name="长清单" sheetId="23" r:id="rId2"/>
  </sheets>
  <definedNames>
    <definedName name="_xlnm._FilterDatabase" localSheetId="0" hidden="1">公式!$B$2:$D$70</definedName>
    <definedName name="_xlnm._FilterDatabase" localSheetId="1" hidden="1">长清单!$A$4:$P$21</definedName>
    <definedName name="_xlnm.Print_Area" localSheetId="0">公式!$A$1:$N$25</definedName>
    <definedName name="_xlnm.Print_Area" localSheetId="1">长清单!$A$1:$J$58</definedName>
    <definedName name="_xlnm.Print_Titles" localSheetId="0">公式!#REF!</definedName>
    <definedName name="_xlnm.Print_Titles" localSheetId="1">长清单!$1:$4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<sst xmlns="http://schemas.openxmlformats.org/spreadsheetml/2006/main" count="440" uniqueCount="173">
  <si>
    <t>材料</t>
  </si>
  <si>
    <t>密度</t>
  </si>
  <si>
    <t>7.85</t>
  </si>
  <si>
    <t>07Cr19Ni11Ti</t>
  </si>
  <si>
    <t>7.8</t>
  </si>
  <si>
    <t>12Cr1MoVG</t>
  </si>
  <si>
    <t>12Cr1movg/5310</t>
  </si>
  <si>
    <t>12Cr1MoVR</t>
  </si>
  <si>
    <t>12Cr2Mo1R</t>
  </si>
  <si>
    <t>12Cr2MoVG</t>
  </si>
  <si>
    <t>12Crlmovg/5310</t>
  </si>
  <si>
    <t>15CrMoG</t>
  </si>
  <si>
    <t>15CrMOR</t>
  </si>
  <si>
    <t>16MnDR</t>
  </si>
  <si>
    <t>20#</t>
  </si>
  <si>
    <t>20#/3087</t>
  </si>
  <si>
    <t>20#/6479</t>
  </si>
  <si>
    <t>20#/8163</t>
  </si>
  <si>
    <t>20#/9948</t>
  </si>
  <si>
    <t>20#/GB/T702</t>
  </si>
  <si>
    <t>20Cr13</t>
  </si>
  <si>
    <t>7.75</t>
  </si>
  <si>
    <t>20G</t>
  </si>
  <si>
    <t>20G/5310</t>
  </si>
  <si>
    <t>304</t>
  </si>
  <si>
    <t>7.93</t>
  </si>
  <si>
    <t>30403</t>
  </si>
  <si>
    <t>7.9</t>
  </si>
  <si>
    <t>30408</t>
  </si>
  <si>
    <t>30409</t>
  </si>
  <si>
    <t>304L</t>
  </si>
  <si>
    <t>31008</t>
  </si>
  <si>
    <t>7.98</t>
  </si>
  <si>
    <t>31603</t>
  </si>
  <si>
    <t>8</t>
  </si>
  <si>
    <t>31603/316L</t>
  </si>
  <si>
    <t>316L</t>
  </si>
  <si>
    <t>32168</t>
  </si>
  <si>
    <t>8.03</t>
  </si>
  <si>
    <t>C276</t>
  </si>
  <si>
    <t>8.9</t>
  </si>
  <si>
    <t>N10276</t>
  </si>
  <si>
    <t>Q235B</t>
  </si>
  <si>
    <t>Q235-B</t>
  </si>
  <si>
    <t>Q-235B</t>
  </si>
  <si>
    <t>Q245R</t>
  </si>
  <si>
    <t>Q245R正火板</t>
  </si>
  <si>
    <t>Q345R</t>
  </si>
  <si>
    <t>Q345R正火板</t>
  </si>
  <si>
    <t>Q355B</t>
  </si>
  <si>
    <t>Q355D</t>
  </si>
  <si>
    <t>S30403</t>
  </si>
  <si>
    <t>S30403/14976</t>
  </si>
  <si>
    <t>S30403/T13296</t>
  </si>
  <si>
    <t>S30408</t>
  </si>
  <si>
    <t>S30408/13296</t>
  </si>
  <si>
    <t>S30408/GB/T14976</t>
  </si>
  <si>
    <t>S30409</t>
  </si>
  <si>
    <t>S30409/14976</t>
  </si>
  <si>
    <t>S31008</t>
  </si>
  <si>
    <t>S31008/13296</t>
  </si>
  <si>
    <t>S31008/14976</t>
  </si>
  <si>
    <t>S31603</t>
  </si>
  <si>
    <t>S31603/GB/T13296</t>
  </si>
  <si>
    <t>S31603/GB/T14976</t>
  </si>
  <si>
    <t>S32168</t>
  </si>
  <si>
    <t>S32168/13296</t>
  </si>
  <si>
    <t>S32168/14976</t>
  </si>
  <si>
    <t>S32168/T13296</t>
  </si>
  <si>
    <t>S32169</t>
  </si>
  <si>
    <t>S32169（07Cr19Ni11Ti)</t>
  </si>
  <si>
    <t>S39042</t>
  </si>
  <si>
    <t>SA516</t>
  </si>
  <si>
    <t>SA-516 Gr.70</t>
  </si>
  <si>
    <t>SA-516M Gr.70</t>
  </si>
  <si>
    <t>TA2</t>
  </si>
  <si>
    <t>4.51</t>
  </si>
  <si>
    <t>ZeCor-Z</t>
  </si>
  <si>
    <t>Zr-3</t>
  </si>
  <si>
    <t>6.49</t>
  </si>
  <si>
    <t>产品零件明细表</t>
  </si>
  <si>
    <t>规格</t>
  </si>
  <si>
    <t>尺寸A</t>
  </si>
  <si>
    <t>尺寸B</t>
  </si>
  <si>
    <t>尺寸C</t>
  </si>
  <si>
    <t>重量</t>
  </si>
  <si>
    <t>清单开始日期</t>
  </si>
  <si>
    <t>2025.09.04</t>
  </si>
  <si>
    <t>清单名称</t>
  </si>
  <si>
    <t>酸冷器 补紧固件</t>
  </si>
  <si>
    <t>项目名称</t>
  </si>
  <si>
    <t>孟莫克</t>
  </si>
  <si>
    <t>A×B×C</t>
  </si>
  <si>
    <t>单重</t>
  </si>
  <si>
    <t>清单下发日期</t>
  </si>
  <si>
    <t>2025.09.05</t>
  </si>
  <si>
    <t>产品图号</t>
  </si>
  <si>
    <t>/</t>
  </si>
  <si>
    <t>项目编码</t>
  </si>
  <si>
    <t>见下表</t>
  </si>
  <si>
    <t>φA×B L=C</t>
  </si>
  <si>
    <t>件号</t>
  </si>
  <si>
    <t>图号或标准号</t>
  </si>
  <si>
    <t>零部件名称</t>
  </si>
  <si>
    <t>数量</t>
  </si>
  <si>
    <t>材料牌号</t>
  </si>
  <si>
    <t>单重kg</t>
  </si>
  <si>
    <t>总重kg</t>
  </si>
  <si>
    <t>类别</t>
  </si>
  <si>
    <t>备注</t>
  </si>
  <si>
    <t>t=A φB</t>
  </si>
  <si>
    <t>一、250083010 孟莫克 干燥酸冷却器</t>
  </si>
  <si>
    <t>N5AB-5</t>
  </si>
  <si>
    <t>GB/T9125.1-2020</t>
  </si>
  <si>
    <t>螺母</t>
  </si>
  <si>
    <t>M16 2型</t>
  </si>
  <si>
    <t>30CrMoA</t>
  </si>
  <si>
    <t>N6-5</t>
  </si>
  <si>
    <t>N11-5</t>
  </si>
  <si>
    <t>N12-5</t>
  </si>
  <si>
    <t>1-N9A-5</t>
  </si>
  <si>
    <t>M20 2型</t>
  </si>
  <si>
    <t>N8AB-5</t>
  </si>
  <si>
    <t>N9B-5</t>
  </si>
  <si>
    <t>NB/T47027-2012</t>
  </si>
  <si>
    <t>M24</t>
  </si>
  <si>
    <t>N11-4</t>
  </si>
  <si>
    <t>全螺纹螺柱</t>
  </si>
  <si>
    <t>M16×90</t>
  </si>
  <si>
    <t>35CrMoA</t>
  </si>
  <si>
    <t>螺柱</t>
  </si>
  <si>
    <t>N12-4</t>
  </si>
  <si>
    <t>N5AB-4</t>
  </si>
  <si>
    <t>M16×95</t>
  </si>
  <si>
    <t>N6-4</t>
  </si>
  <si>
    <t>1-N9A-4</t>
  </si>
  <si>
    <t>M20×110</t>
  </si>
  <si>
    <t>N8AB-4</t>
  </si>
  <si>
    <t>N9B-4</t>
  </si>
  <si>
    <t>M24×250-C</t>
  </si>
  <si>
    <t>二、250083013 孟莫克 二级酸冷却器</t>
  </si>
  <si>
    <t>M20</t>
  </si>
  <si>
    <t>M20×200</t>
  </si>
  <si>
    <t>M16</t>
  </si>
  <si>
    <t>N5-5</t>
  </si>
  <si>
    <t>1-N9-5</t>
  </si>
  <si>
    <t>N8-5</t>
  </si>
  <si>
    <t>N11-3</t>
  </si>
  <si>
    <t>M16×80</t>
  </si>
  <si>
    <t>N12-3</t>
  </si>
  <si>
    <t>N5-4</t>
  </si>
  <si>
    <t>N8-4</t>
  </si>
  <si>
    <t>M20×100</t>
  </si>
  <si>
    <t>1-N9-4</t>
  </si>
  <si>
    <t>三、250083016 孟莫克 除盐水预热器</t>
  </si>
  <si>
    <t>11</t>
  </si>
  <si>
    <t>22</t>
  </si>
  <si>
    <t>M24×200-C</t>
  </si>
  <si>
    <t>N5-8</t>
  </si>
  <si>
    <t>N9-5</t>
  </si>
  <si>
    <t>2-N8A-5</t>
  </si>
  <si>
    <t>10-N8B-5</t>
  </si>
  <si>
    <t>N7-5</t>
  </si>
  <si>
    <t>N9-4</t>
  </si>
  <si>
    <t>N5-7</t>
  </si>
  <si>
    <t>2-N8A-4</t>
  </si>
  <si>
    <t>10-N8B-4</t>
  </si>
  <si>
    <t>N7-4</t>
  </si>
  <si>
    <t>M10×75</t>
  </si>
  <si>
    <t>不锈钢</t>
  </si>
  <si>
    <t>配套</t>
  </si>
  <si>
    <t>M10</t>
  </si>
  <si>
    <t>装填料压盘根用M10×75全螺纹螺柱、螺母，无标准要求。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</si>
</sst>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yyyy&quot;年&quot;m&quot;月&quot;d&quot;日&quot;;@"/>
  </numFmts>
  <fonts count="31">
    <font>
      <sz val="11"/>
      <color indexed="8"/>
      <name val="宋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shrinkToFit="1"/>
    </xf>
    <xf numFmtId="0" fontId="2" fillId="0" borderId="1" xfId="49" applyFont="1" applyBorder="1" applyAlignment="1" applyProtection="1">
      <alignment horizontal="center" vertical="center" shrinkToFit="1"/>
      <protection locked="0"/>
    </xf>
    <xf numFmtId="0" fontId="3" fillId="0" borderId="1" xfId="49" applyFont="1" applyBorder="1" applyAlignment="1" applyProtection="1">
      <alignment horizontal="center" vertical="center" shrinkToFit="1"/>
      <protection locked="0"/>
    </xf>
    <xf numFmtId="0" fontId="3" fillId="0" borderId="1" xfId="49" applyFont="1" applyBorder="1" applyAlignment="1" applyProtection="1">
      <alignment horizontal="left" vertical="center" shrinkToFit="1"/>
      <protection locked="0"/>
    </xf>
    <xf numFmtId="49" fontId="3" fillId="0" borderId="1" xfId="49" applyNumberFormat="1" applyFont="1" applyBorder="1" applyAlignment="1" applyProtection="1">
      <alignment horizontal="center" vertical="center" shrinkToFit="1"/>
      <protection locked="0"/>
    </xf>
    <xf numFmtId="176" fontId="3" fillId="0" borderId="1" xfId="49" applyNumberFormat="1" applyFont="1" applyBorder="1" applyAlignment="1" applyProtection="1">
      <alignment horizontal="right" vertical="center" shrinkToFit="1"/>
      <protection locked="0"/>
    </xf>
    <xf numFmtId="0" fontId="4" fillId="0" borderId="1" xfId="0" applyFont="1" applyBorder="1" applyAlignment="1">
      <alignment horizontal="center" vertical="center" shrinkToFit="1"/>
    </xf>
    <xf numFmtId="0" fontId="5" fillId="0" borderId="1" xfId="49" applyFont="1" applyBorder="1" applyAlignment="1">
      <alignment horizontal="center" vertical="center" shrinkToFit="1"/>
    </xf>
    <xf numFmtId="0" fontId="2" fillId="0" borderId="1" xfId="49" applyFont="1" applyBorder="1" applyAlignment="1">
      <alignment horizontal="center" vertical="center" shrinkToFit="1"/>
    </xf>
    <xf numFmtId="49" fontId="3" fillId="0" borderId="1" xfId="49" applyNumberFormat="1" applyFont="1" applyBorder="1" applyAlignment="1">
      <alignment horizontal="center" vertical="center" shrinkToFit="1"/>
    </xf>
    <xf numFmtId="49" fontId="2" fillId="0" borderId="1" xfId="49" applyNumberFormat="1" applyFont="1" applyBorder="1" applyAlignment="1">
      <alignment horizontal="center" vertical="center" shrinkToFit="1"/>
    </xf>
    <xf numFmtId="49" fontId="2" fillId="0" borderId="1" xfId="49" applyNumberFormat="1" applyFont="1" applyBorder="1" applyAlignment="1" applyProtection="1">
      <alignment horizontal="center" vertical="center" shrinkToFit="1"/>
      <protection locked="0"/>
    </xf>
    <xf numFmtId="176" fontId="3" fillId="0" borderId="2" xfId="49" applyNumberFormat="1" applyFont="1" applyBorder="1" applyAlignment="1" applyProtection="1">
      <alignment horizontal="left" vertical="center" shrinkToFit="1"/>
      <protection locked="0"/>
    </xf>
    <xf numFmtId="176" fontId="3" fillId="0" borderId="3" xfId="49" applyNumberFormat="1" applyFont="1" applyBorder="1" applyAlignment="1" applyProtection="1">
      <alignment horizontal="left" vertical="center" shrinkToFit="1"/>
      <protection locked="0"/>
    </xf>
    <xf numFmtId="49" fontId="6" fillId="0" borderId="1" xfId="49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49" applyFont="1" applyFill="1" applyBorder="1" applyAlignment="1" applyProtection="1">
      <alignment horizontal="left" vertical="center" shrinkToFit="1"/>
      <protection locked="0"/>
    </xf>
    <xf numFmtId="0" fontId="6" fillId="0" borderId="1" xfId="49" applyFont="1" applyFill="1" applyBorder="1" applyAlignment="1" applyProtection="1">
      <alignment horizontal="center" vertical="center" shrinkToFit="1"/>
      <protection locked="0"/>
    </xf>
    <xf numFmtId="176" fontId="6" fillId="0" borderId="1" xfId="49" applyNumberFormat="1" applyFont="1" applyFill="1" applyBorder="1" applyAlignment="1" applyProtection="1">
      <alignment horizontal="right" vertical="center" shrinkToFit="1"/>
      <protection locked="0"/>
    </xf>
    <xf numFmtId="176" fontId="7" fillId="0" borderId="1" xfId="49" applyNumberFormat="1" applyFont="1" applyFill="1" applyBorder="1" applyAlignment="1" applyProtection="1">
      <alignment horizontal="right" vertical="center" shrinkToFit="1"/>
      <protection locked="0"/>
    </xf>
    <xf numFmtId="49" fontId="3" fillId="0" borderId="1" xfId="49" applyNumberFormat="1" applyFont="1" applyBorder="1" applyAlignment="1" applyProtection="1">
      <alignment horizontal="left" vertical="center" shrinkToFit="1"/>
      <protection locked="0"/>
    </xf>
    <xf numFmtId="49" fontId="8" fillId="0" borderId="1" xfId="49" applyNumberFormat="1" applyFont="1" applyFill="1" applyBorder="1" applyAlignment="1" applyProtection="1">
      <alignment horizontal="center" vertical="center" shrinkToFit="1"/>
      <protection locked="0"/>
    </xf>
    <xf numFmtId="49" fontId="8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49" applyFont="1" applyFill="1" applyBorder="1" applyAlignment="1" applyProtection="1">
      <alignment horizontal="left" vertical="center" shrinkToFit="1"/>
      <protection locked="0"/>
    </xf>
    <xf numFmtId="0" fontId="8" fillId="0" borderId="1" xfId="49" applyFont="1" applyFill="1" applyBorder="1" applyAlignment="1" applyProtection="1">
      <alignment horizontal="center" vertical="center" shrinkToFit="1"/>
      <protection locked="0"/>
    </xf>
    <xf numFmtId="176" fontId="8" fillId="0" borderId="1" xfId="49" applyNumberFormat="1" applyFont="1" applyFill="1" applyBorder="1" applyAlignment="1" applyProtection="1">
      <alignment horizontal="right" vertical="center" shrinkToFit="1"/>
      <protection locked="0"/>
    </xf>
    <xf numFmtId="49" fontId="3" fillId="0" borderId="2" xfId="49" applyNumberFormat="1" applyFont="1" applyBorder="1" applyAlignment="1" applyProtection="1">
      <alignment horizontal="left" vertical="center" shrinkToFit="1"/>
      <protection locked="0"/>
    </xf>
    <xf numFmtId="49" fontId="3" fillId="0" borderId="3" xfId="49" applyNumberFormat="1" applyFont="1" applyBorder="1" applyAlignment="1" applyProtection="1">
      <alignment horizontal="left" vertical="center" shrinkToFit="1"/>
      <protection locked="0"/>
    </xf>
    <xf numFmtId="49" fontId="4" fillId="0" borderId="1" xfId="49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49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49" applyFont="1" applyFill="1" applyBorder="1" applyAlignment="1" applyProtection="1">
      <alignment horizontal="left" vertical="center" shrinkToFit="1"/>
      <protection locked="0"/>
    </xf>
    <xf numFmtId="0" fontId="4" fillId="0" borderId="1" xfId="49" applyFont="1" applyFill="1" applyBorder="1" applyAlignment="1" applyProtection="1">
      <alignment horizontal="center" vertical="center" shrinkToFit="1"/>
      <protection locked="0"/>
    </xf>
    <xf numFmtId="176" fontId="4" fillId="0" borderId="1" xfId="49" applyNumberFormat="1" applyFont="1" applyFill="1" applyBorder="1" applyAlignment="1" applyProtection="1">
      <alignment horizontal="right" vertical="center" shrinkToFit="1"/>
      <protection locked="0"/>
    </xf>
    <xf numFmtId="177" fontId="3" fillId="0" borderId="1" xfId="49" applyNumberFormat="1" applyFont="1" applyBorder="1" applyAlignment="1" applyProtection="1">
      <alignment horizontal="center" vertical="center" shrinkToFit="1"/>
      <protection locked="0"/>
    </xf>
    <xf numFmtId="0" fontId="4" fillId="0" borderId="1" xfId="49" applyFont="1" applyBorder="1" applyAlignment="1" applyProtection="1">
      <alignment horizontal="center" vertical="center" shrinkToFit="1"/>
      <protection locked="0"/>
    </xf>
    <xf numFmtId="176" fontId="3" fillId="0" borderId="4" xfId="49" applyNumberFormat="1" applyFont="1" applyBorder="1" applyAlignment="1" applyProtection="1">
      <alignment horizontal="left" vertical="center" shrinkToFit="1"/>
      <protection locked="0"/>
    </xf>
    <xf numFmtId="0" fontId="4" fillId="0" borderId="1" xfId="49" applyFont="1" applyBorder="1" applyAlignment="1" applyProtection="1">
      <alignment horizontal="left" vertical="center" shrinkToFit="1"/>
      <protection locked="0"/>
    </xf>
    <xf numFmtId="0" fontId="7" fillId="0" borderId="1" xfId="49" applyFont="1" applyFill="1" applyBorder="1" applyAlignment="1" applyProtection="1">
      <alignment horizontal="center" vertical="center" shrinkToFit="1"/>
      <protection locked="0"/>
    </xf>
    <xf numFmtId="2" fontId="3" fillId="0" borderId="1" xfId="49" applyNumberFormat="1" applyFont="1" applyBorder="1" applyAlignment="1" applyProtection="1">
      <alignment horizontal="center" vertical="center" shrinkToFit="1"/>
      <protection locked="0"/>
    </xf>
    <xf numFmtId="49" fontId="3" fillId="0" borderId="4" xfId="49" applyNumberFormat="1" applyFont="1" applyBorder="1" applyAlignment="1" applyProtection="1">
      <alignment horizontal="left" vertical="center" shrinkToFit="1"/>
      <protection locked="0"/>
    </xf>
    <xf numFmtId="0" fontId="3" fillId="0" borderId="1" xfId="49" applyFont="1" applyFill="1" applyBorder="1" applyAlignment="1" applyProtection="1">
      <alignment horizontal="center" vertical="center" shrinkToFit="1"/>
      <protection locked="0"/>
    </xf>
    <xf numFmtId="2" fontId="3" fillId="0" borderId="5" xfId="49" applyNumberFormat="1" applyFont="1" applyBorder="1" applyAlignment="1" applyProtection="1">
      <alignment horizontal="center" vertical="center" shrinkToFit="1"/>
      <protection locked="0"/>
    </xf>
    <xf numFmtId="2" fontId="3" fillId="0" borderId="6" xfId="49" applyNumberFormat="1" applyFont="1" applyBorder="1" applyAlignment="1" applyProtection="1">
      <alignment horizontal="center" vertical="center" shrinkToFit="1"/>
      <protection locked="0"/>
    </xf>
    <xf numFmtId="178" fontId="1" fillId="0" borderId="1" xfId="49" applyNumberFormat="1" applyFont="1" applyBorder="1" applyAlignment="1">
      <alignment horizontal="center" vertical="center" shrinkToFit="1"/>
    </xf>
    <xf numFmtId="0" fontId="9" fillId="0" borderId="1" xfId="49" applyFont="1" applyBorder="1" applyAlignment="1" applyProtection="1">
      <alignment vertical="center" shrinkToFit="1"/>
      <protection locked="0"/>
    </xf>
    <xf numFmtId="0" fontId="9" fillId="0" borderId="1" xfId="49" applyFont="1" applyBorder="1" applyProtection="1">
      <alignment vertical="center"/>
      <protection locked="0"/>
    </xf>
    <xf numFmtId="0" fontId="9" fillId="0" borderId="1" xfId="49" applyFont="1" applyBorder="1" applyAlignment="1" applyProtection="1">
      <alignment horizontal="center" vertical="center" shrinkToFit="1"/>
      <protection locked="0"/>
    </xf>
    <xf numFmtId="49" fontId="9" fillId="0" borderId="1" xfId="49" applyNumberFormat="1" applyFont="1" applyBorder="1" applyAlignment="1" applyProtection="1">
      <alignment horizontal="center" vertical="center" shrinkToFit="1"/>
      <protection locked="0"/>
    </xf>
    <xf numFmtId="0" fontId="9" fillId="0" borderId="1" xfId="49" applyFont="1" applyBorder="1" applyAlignment="1" applyProtection="1">
      <alignment horizontal="center" vertical="center"/>
      <protection locked="0"/>
    </xf>
    <xf numFmtId="177" fontId="9" fillId="0" borderId="1" xfId="49" applyNumberFormat="1" applyFont="1" applyBorder="1" applyAlignment="1" applyProtection="1">
      <alignment vertical="center" shrinkToFit="1"/>
      <protection locked="0"/>
    </xf>
    <xf numFmtId="0" fontId="10" fillId="0" borderId="1" xfId="49" applyFont="1" applyBorder="1" applyAlignment="1" applyProtection="1">
      <alignment horizontal="left" vertical="center" shrinkToFit="1"/>
      <protection locked="0"/>
    </xf>
    <xf numFmtId="177" fontId="9" fillId="0" borderId="1" xfId="49" applyNumberFormat="1" applyFont="1" applyBorder="1" applyAlignment="1" applyProtection="1">
      <alignment horizontal="center" vertical="center" shrinkToFit="1"/>
      <protection locked="0"/>
    </xf>
    <xf numFmtId="2" fontId="9" fillId="0" borderId="1" xfId="49" applyNumberFormat="1" applyFont="1" applyBorder="1" applyAlignment="1" applyProtection="1">
      <alignment horizontal="center" vertical="center" shrinkToFi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59</xdr:row>
      <xdr:rowOff>0</xdr:rowOff>
    </xdr:from>
    <xdr:to>
      <xdr:col>2</xdr:col>
      <xdr:colOff>1228725</xdr:colOff>
      <xdr:row>65</xdr:row>
      <xdr:rowOff>30480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15438120"/>
          <a:ext cx="3000375" cy="1562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Q70"/>
  <sheetViews>
    <sheetView zoomScaleSheetLayoutView="85" topLeftCell="A43" workbookViewId="0">
      <selection activeCell="E65" sqref="E65"/>
    </sheetView>
  </sheetViews>
  <sheetFormatPr defaultColWidth="15.625" defaultRowHeight="20" customHeight="1"/>
  <cols>
    <col min="1" max="1" width="15.625" style="46" customWidth="1"/>
    <col min="2" max="2" width="15.625" style="47" customWidth="1"/>
    <col min="3" max="3" width="15.625" style="48" customWidth="1"/>
    <col min="4" max="12" width="15.625" style="49" customWidth="1"/>
    <col min="13" max="16384" width="15.625" style="46" customWidth="1"/>
  </cols>
  <sheetData>
    <row r="1" s="45" customFormat="1" customHeight="1" spans="2:17">
      <c r="B1" s="47"/>
      <c r="C1" s="48"/>
      <c r="D1" s="48"/>
      <c r="E1" s="47"/>
      <c r="F1" s="47"/>
      <c r="G1" s="47"/>
      <c r="H1" s="47"/>
      <c r="I1" s="52"/>
      <c r="J1" s="52"/>
      <c r="K1" s="53"/>
      <c r="L1" s="47"/>
      <c r="M1" s="51"/>
      <c r="N1" s="51"/>
      <c r="O1" s="51"/>
      <c r="P1" s="51"/>
      <c r="Q1" s="51"/>
    </row>
    <row r="2" s="45" customFormat="1" customHeight="1" spans="2:17">
      <c r="B2" s="47" t="s">
        <v>0</v>
      </c>
      <c r="C2" s="48" t="s">
        <v>1</v>
      </c>
      <c r="D2" s="48"/>
      <c r="E2" s="47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="45" customFormat="1" customHeight="1" spans="2:17">
      <c r="B3" s="47">
        <v>20</v>
      </c>
      <c r="C3" s="48" t="s">
        <v>2</v>
      </c>
      <c r="D3" s="48"/>
      <c r="E3" s="47"/>
      <c r="F3" s="47"/>
      <c r="G3" s="47"/>
      <c r="H3" s="47"/>
      <c r="I3" s="52"/>
      <c r="J3" s="52"/>
      <c r="K3" s="53"/>
      <c r="L3" s="47"/>
      <c r="M3" s="51"/>
      <c r="N3" s="51"/>
      <c r="O3" s="51"/>
      <c r="P3" s="51"/>
      <c r="Q3" s="51"/>
    </row>
    <row r="4" s="45" customFormat="1" customHeight="1" spans="2:17">
      <c r="B4" s="47" t="s">
        <v>3</v>
      </c>
      <c r="C4" s="48" t="s">
        <v>4</v>
      </c>
      <c r="D4" s="49"/>
      <c r="E4" s="47"/>
      <c r="F4" s="47"/>
      <c r="G4" s="47"/>
      <c r="H4" s="47"/>
      <c r="I4" s="52"/>
      <c r="J4" s="52"/>
      <c r="K4" s="53"/>
      <c r="L4" s="47"/>
      <c r="M4" s="51"/>
      <c r="N4" s="51"/>
      <c r="O4" s="51"/>
      <c r="P4" s="51"/>
      <c r="Q4" s="51"/>
    </row>
    <row r="5" s="45" customFormat="1" customHeight="1" spans="2:17">
      <c r="B5" s="47" t="s">
        <v>5</v>
      </c>
      <c r="C5" s="48" t="s">
        <v>2</v>
      </c>
      <c r="D5" s="48"/>
      <c r="E5" s="47"/>
      <c r="F5" s="47"/>
      <c r="G5" s="47"/>
      <c r="H5" s="47"/>
      <c r="I5" s="52"/>
      <c r="J5" s="52"/>
      <c r="K5" s="53"/>
      <c r="L5" s="47"/>
      <c r="M5" s="51"/>
      <c r="N5" s="51"/>
      <c r="O5" s="51"/>
      <c r="P5" s="51"/>
      <c r="Q5" s="51"/>
    </row>
    <row r="6" s="45" customFormat="1" customHeight="1" spans="2:17">
      <c r="B6" s="47" t="s">
        <v>6</v>
      </c>
      <c r="C6" s="48" t="s">
        <v>2</v>
      </c>
      <c r="D6" s="49"/>
      <c r="E6" s="47"/>
      <c r="F6" s="47"/>
      <c r="G6" s="47"/>
      <c r="H6" s="47"/>
      <c r="I6" s="52"/>
      <c r="J6" s="52"/>
      <c r="K6" s="53"/>
      <c r="L6" s="47"/>
      <c r="M6" s="51"/>
      <c r="N6" s="51"/>
      <c r="O6" s="51"/>
      <c r="P6" s="51"/>
      <c r="Q6" s="51"/>
    </row>
    <row r="7" s="45" customFormat="1" customHeight="1" spans="2:17">
      <c r="B7" s="47" t="s">
        <v>7</v>
      </c>
      <c r="C7" s="48" t="s">
        <v>2</v>
      </c>
      <c r="D7" s="49"/>
      <c r="E7" s="47"/>
      <c r="F7" s="47"/>
      <c r="G7" s="47"/>
      <c r="H7" s="47"/>
      <c r="I7" s="52"/>
      <c r="J7" s="52"/>
      <c r="K7" s="53"/>
      <c r="L7" s="47"/>
      <c r="M7" s="51"/>
      <c r="N7" s="51"/>
      <c r="O7" s="51"/>
      <c r="P7" s="51"/>
      <c r="Q7" s="51"/>
    </row>
    <row r="8" s="45" customFormat="1" customHeight="1" spans="2:17">
      <c r="B8" s="47" t="s">
        <v>8</v>
      </c>
      <c r="C8" s="48" t="s">
        <v>2</v>
      </c>
      <c r="D8" s="49"/>
      <c r="E8" s="47"/>
      <c r="F8" s="47"/>
      <c r="G8" s="47"/>
      <c r="H8" s="47"/>
      <c r="I8" s="52"/>
      <c r="J8" s="52"/>
      <c r="K8" s="53"/>
      <c r="L8" s="47"/>
      <c r="M8" s="51"/>
      <c r="N8" s="51"/>
      <c r="O8" s="51"/>
      <c r="P8" s="51"/>
      <c r="Q8" s="51"/>
    </row>
    <row r="9" s="45" customFormat="1" customHeight="1" spans="2:17">
      <c r="B9" s="47" t="s">
        <v>9</v>
      </c>
      <c r="C9" s="48" t="s">
        <v>2</v>
      </c>
      <c r="D9" s="49"/>
      <c r="E9" s="47"/>
      <c r="F9" s="47"/>
      <c r="G9" s="47"/>
      <c r="H9" s="47"/>
      <c r="I9" s="52"/>
      <c r="J9" s="52"/>
      <c r="K9" s="53"/>
      <c r="L9" s="47"/>
      <c r="M9" s="51"/>
      <c r="N9" s="51"/>
      <c r="O9" s="51"/>
      <c r="P9" s="51"/>
      <c r="Q9" s="51"/>
    </row>
    <row r="10" s="45" customFormat="1" customHeight="1" spans="2:17">
      <c r="B10" s="47" t="s">
        <v>10</v>
      </c>
      <c r="C10" s="48" t="s">
        <v>2</v>
      </c>
      <c r="D10" s="49"/>
      <c r="E10" s="47"/>
      <c r="F10" s="47"/>
      <c r="G10" s="47"/>
      <c r="H10" s="47"/>
      <c r="I10" s="52"/>
      <c r="J10" s="52"/>
      <c r="K10" s="53"/>
      <c r="L10" s="47"/>
      <c r="M10" s="51"/>
      <c r="N10" s="51"/>
      <c r="O10" s="51"/>
      <c r="P10" s="51"/>
      <c r="Q10" s="51"/>
    </row>
    <row r="11" s="45" customFormat="1" customHeight="1" spans="2:17">
      <c r="B11" s="47" t="s">
        <v>11</v>
      </c>
      <c r="C11" s="48" t="s">
        <v>2</v>
      </c>
      <c r="D11" s="48"/>
      <c r="E11" s="47"/>
      <c r="F11" s="47"/>
      <c r="G11" s="47"/>
      <c r="H11" s="47"/>
      <c r="I11" s="52"/>
      <c r="J11" s="52"/>
      <c r="K11" s="53"/>
      <c r="L11" s="47"/>
      <c r="M11" s="51"/>
      <c r="N11" s="51"/>
      <c r="O11" s="51"/>
      <c r="P11" s="51"/>
      <c r="Q11" s="51"/>
    </row>
    <row r="12" s="45" customFormat="1" customHeight="1" spans="2:17">
      <c r="B12" s="47" t="s">
        <v>12</v>
      </c>
      <c r="C12" s="48" t="s">
        <v>2</v>
      </c>
      <c r="D12" s="49"/>
      <c r="E12" s="47"/>
      <c r="F12" s="47"/>
      <c r="G12" s="47"/>
      <c r="H12" s="47"/>
      <c r="I12" s="52"/>
      <c r="J12" s="52"/>
      <c r="K12" s="53"/>
      <c r="L12" s="47"/>
      <c r="M12" s="51"/>
      <c r="N12" s="51"/>
      <c r="O12" s="51"/>
      <c r="P12" s="51"/>
      <c r="Q12" s="51"/>
    </row>
    <row r="13" s="45" customFormat="1" customHeight="1" spans="2:17">
      <c r="B13" s="47" t="s">
        <v>13</v>
      </c>
      <c r="C13" s="48" t="s">
        <v>2</v>
      </c>
      <c r="D13" s="49"/>
      <c r="E13" s="47"/>
      <c r="F13" s="47"/>
      <c r="G13" s="47"/>
      <c r="H13" s="47"/>
      <c r="I13" s="52"/>
      <c r="J13" s="52"/>
      <c r="K13" s="53"/>
      <c r="L13" s="47"/>
      <c r="M13" s="51"/>
      <c r="N13" s="51"/>
      <c r="O13" s="51"/>
      <c r="P13" s="51"/>
      <c r="Q13" s="51"/>
    </row>
    <row r="14" s="45" customFormat="1" customHeight="1" spans="2:17">
      <c r="B14" s="47" t="s">
        <v>14</v>
      </c>
      <c r="C14" s="48" t="s">
        <v>2</v>
      </c>
      <c r="D14" s="49"/>
      <c r="E14" s="47"/>
      <c r="F14" s="47"/>
      <c r="G14" s="47"/>
      <c r="H14" s="47"/>
      <c r="I14" s="52"/>
      <c r="J14" s="52"/>
      <c r="K14" s="53"/>
      <c r="L14" s="47"/>
      <c r="M14" s="51"/>
      <c r="N14" s="51"/>
      <c r="O14" s="51"/>
      <c r="P14" s="51"/>
      <c r="Q14" s="51"/>
    </row>
    <row r="15" s="45" customFormat="1" customHeight="1" spans="2:17">
      <c r="B15" s="47" t="s">
        <v>15</v>
      </c>
      <c r="C15" s="48" t="s">
        <v>2</v>
      </c>
      <c r="D15" s="49"/>
      <c r="E15" s="47"/>
      <c r="F15" s="47"/>
      <c r="G15" s="47"/>
      <c r="H15" s="47"/>
      <c r="I15" s="52"/>
      <c r="J15" s="52"/>
      <c r="K15" s="53"/>
      <c r="L15" s="47"/>
      <c r="M15" s="51"/>
      <c r="N15" s="51"/>
      <c r="O15" s="51"/>
      <c r="P15" s="51"/>
      <c r="Q15" s="51"/>
    </row>
    <row r="16" s="45" customFormat="1" customHeight="1" spans="2:17">
      <c r="B16" s="47" t="s">
        <v>16</v>
      </c>
      <c r="C16" s="48" t="s">
        <v>2</v>
      </c>
      <c r="D16" s="49"/>
      <c r="E16" s="47"/>
      <c r="F16" s="47"/>
      <c r="G16" s="47"/>
      <c r="H16" s="47"/>
      <c r="I16" s="52"/>
      <c r="J16" s="52"/>
      <c r="K16" s="53"/>
      <c r="L16" s="47"/>
      <c r="M16" s="51"/>
      <c r="N16" s="51"/>
      <c r="O16" s="51"/>
      <c r="P16" s="51"/>
      <c r="Q16" s="51"/>
    </row>
    <row r="17" s="45" customFormat="1" customHeight="1" spans="2:17">
      <c r="B17" s="47" t="s">
        <v>17</v>
      </c>
      <c r="C17" s="48" t="s">
        <v>2</v>
      </c>
      <c r="D17" s="49"/>
      <c r="E17" s="47"/>
      <c r="F17" s="47"/>
      <c r="G17" s="47"/>
      <c r="H17" s="47"/>
      <c r="I17" s="52"/>
      <c r="J17" s="52"/>
      <c r="K17" s="53"/>
      <c r="L17" s="47"/>
      <c r="M17" s="51"/>
      <c r="N17" s="51"/>
      <c r="O17" s="51"/>
      <c r="P17" s="51"/>
      <c r="Q17" s="51"/>
    </row>
    <row r="18" s="45" customFormat="1" customHeight="1" spans="2:17">
      <c r="B18" s="47" t="s">
        <v>18</v>
      </c>
      <c r="C18" s="48" t="s">
        <v>2</v>
      </c>
      <c r="D18" s="49"/>
      <c r="E18" s="47"/>
      <c r="F18" s="47"/>
      <c r="G18" s="47"/>
      <c r="H18" s="47"/>
      <c r="I18" s="52"/>
      <c r="J18" s="52"/>
      <c r="K18" s="53"/>
      <c r="L18" s="47"/>
      <c r="M18" s="51"/>
      <c r="N18" s="51"/>
      <c r="O18" s="51"/>
      <c r="P18" s="51"/>
      <c r="Q18" s="51"/>
    </row>
    <row r="19" s="45" customFormat="1" customHeight="1" spans="2:17">
      <c r="B19" s="47" t="s">
        <v>19</v>
      </c>
      <c r="C19" s="48" t="s">
        <v>2</v>
      </c>
      <c r="D19" s="49"/>
      <c r="E19" s="47"/>
      <c r="F19" s="47"/>
      <c r="G19" s="47"/>
      <c r="H19" s="47"/>
      <c r="I19" s="52"/>
      <c r="J19" s="52"/>
      <c r="K19" s="53"/>
      <c r="L19" s="47"/>
      <c r="M19" s="51"/>
      <c r="N19" s="51"/>
      <c r="O19" s="51"/>
      <c r="P19" s="51"/>
      <c r="Q19" s="51"/>
    </row>
    <row r="20" s="45" customFormat="1" customHeight="1" spans="2:17">
      <c r="B20" s="47" t="s">
        <v>20</v>
      </c>
      <c r="C20" s="48" t="s">
        <v>21</v>
      </c>
      <c r="D20" s="49"/>
      <c r="E20" s="47"/>
      <c r="F20" s="47"/>
      <c r="G20" s="47"/>
      <c r="H20" s="47"/>
      <c r="I20" s="52"/>
      <c r="J20" s="52"/>
      <c r="K20" s="53"/>
      <c r="L20" s="47"/>
      <c r="M20" s="51"/>
      <c r="N20" s="51"/>
      <c r="O20" s="51"/>
      <c r="P20" s="51"/>
      <c r="Q20" s="51"/>
    </row>
    <row r="21" s="45" customFormat="1" customHeight="1" spans="2:17">
      <c r="B21" s="47" t="s">
        <v>22</v>
      </c>
      <c r="C21" s="48" t="s">
        <v>2</v>
      </c>
      <c r="D21" s="48"/>
      <c r="E21" s="47"/>
      <c r="F21" s="47"/>
      <c r="G21" s="47"/>
      <c r="H21" s="47"/>
      <c r="I21" s="52"/>
      <c r="J21" s="52"/>
      <c r="K21" s="53"/>
      <c r="L21" s="47"/>
      <c r="M21" s="51"/>
      <c r="N21" s="51"/>
      <c r="O21" s="51"/>
      <c r="P21" s="51"/>
      <c r="Q21" s="51"/>
    </row>
    <row r="22" customHeight="1" spans="2:3">
      <c r="B22" s="47" t="s">
        <v>23</v>
      </c>
      <c r="C22" s="48" t="s">
        <v>2</v>
      </c>
    </row>
    <row r="23" customHeight="1" spans="2:3">
      <c r="B23" s="47" t="s">
        <v>24</v>
      </c>
      <c r="C23" s="48" t="s">
        <v>25</v>
      </c>
    </row>
    <row r="24" customHeight="1" spans="2:3">
      <c r="B24" s="47" t="s">
        <v>26</v>
      </c>
      <c r="C24" s="48" t="s">
        <v>27</v>
      </c>
    </row>
    <row r="25" customHeight="1" spans="2:3">
      <c r="B25" s="47" t="s">
        <v>28</v>
      </c>
      <c r="C25" s="48" t="s">
        <v>25</v>
      </c>
    </row>
    <row r="26" customHeight="1" spans="2:3">
      <c r="B26" s="47" t="s">
        <v>29</v>
      </c>
      <c r="C26" s="48" t="s">
        <v>27</v>
      </c>
    </row>
    <row r="27" customHeight="1" spans="2:3">
      <c r="B27" s="47" t="s">
        <v>30</v>
      </c>
      <c r="C27" s="48" t="s">
        <v>27</v>
      </c>
    </row>
    <row r="28" customHeight="1" spans="2:3">
      <c r="B28" s="47" t="s">
        <v>31</v>
      </c>
      <c r="C28" s="48" t="s">
        <v>32</v>
      </c>
    </row>
    <row r="29" customHeight="1" spans="2:3">
      <c r="B29" s="47" t="s">
        <v>33</v>
      </c>
      <c r="C29" s="48" t="s">
        <v>34</v>
      </c>
    </row>
    <row r="30" customHeight="1" spans="2:3">
      <c r="B30" s="47" t="s">
        <v>35</v>
      </c>
      <c r="C30" s="48" t="s">
        <v>34</v>
      </c>
    </row>
    <row r="31" customHeight="1" spans="2:3">
      <c r="B31" s="47" t="s">
        <v>36</v>
      </c>
      <c r="C31" s="48" t="s">
        <v>34</v>
      </c>
    </row>
    <row r="32" customHeight="1" spans="2:3">
      <c r="B32" s="47" t="s">
        <v>37</v>
      </c>
      <c r="C32" s="48" t="s">
        <v>38</v>
      </c>
    </row>
    <row r="33" customHeight="1" spans="2:4">
      <c r="B33" s="47" t="s">
        <v>39</v>
      </c>
      <c r="C33" s="48" t="s">
        <v>40</v>
      </c>
      <c r="D33" s="48"/>
    </row>
    <row r="34" customHeight="1" spans="2:4">
      <c r="B34" s="47" t="s">
        <v>41</v>
      </c>
      <c r="C34" s="48" t="s">
        <v>40</v>
      </c>
      <c r="D34" s="48"/>
    </row>
    <row r="35" customHeight="1" spans="2:4">
      <c r="B35" s="47" t="s">
        <v>42</v>
      </c>
      <c r="C35" s="48" t="s">
        <v>2</v>
      </c>
      <c r="D35" s="48"/>
    </row>
    <row r="36" customHeight="1" spans="2:3">
      <c r="B36" s="47" t="s">
        <v>43</v>
      </c>
      <c r="C36" s="48" t="s">
        <v>2</v>
      </c>
    </row>
    <row r="37" customHeight="1" spans="2:3">
      <c r="B37" s="47" t="s">
        <v>44</v>
      </c>
      <c r="C37" s="48" t="s">
        <v>2</v>
      </c>
    </row>
    <row r="38" customHeight="1" spans="2:3">
      <c r="B38" s="47" t="s">
        <v>45</v>
      </c>
      <c r="C38" s="48" t="s">
        <v>2</v>
      </c>
    </row>
    <row r="39" customHeight="1" spans="2:3">
      <c r="B39" s="47" t="s">
        <v>46</v>
      </c>
      <c r="C39" s="48" t="s">
        <v>2</v>
      </c>
    </row>
    <row r="40" customHeight="1" spans="2:4">
      <c r="B40" s="47" t="s">
        <v>47</v>
      </c>
      <c r="C40" s="48" t="s">
        <v>2</v>
      </c>
      <c r="D40" s="48"/>
    </row>
    <row r="41" customHeight="1" spans="2:3">
      <c r="B41" s="47" t="s">
        <v>48</v>
      </c>
      <c r="C41" s="48" t="s">
        <v>2</v>
      </c>
    </row>
    <row r="42" customHeight="1" spans="2:3">
      <c r="B42" s="47" t="s">
        <v>49</v>
      </c>
      <c r="C42" s="48" t="s">
        <v>2</v>
      </c>
    </row>
    <row r="43" customHeight="1" spans="2:3">
      <c r="B43" s="47" t="s">
        <v>50</v>
      </c>
      <c r="C43" s="48" t="s">
        <v>2</v>
      </c>
    </row>
    <row r="44" customHeight="1" spans="2:3">
      <c r="B44" s="47" t="s">
        <v>51</v>
      </c>
      <c r="C44" s="48" t="s">
        <v>27</v>
      </c>
    </row>
    <row r="45" customHeight="1" spans="2:3">
      <c r="B45" s="47" t="s">
        <v>52</v>
      </c>
      <c r="C45" s="48" t="s">
        <v>27</v>
      </c>
    </row>
    <row r="46" customHeight="1" spans="2:3">
      <c r="B46" s="47" t="s">
        <v>53</v>
      </c>
      <c r="C46" s="48" t="s">
        <v>27</v>
      </c>
    </row>
    <row r="47" customHeight="1" spans="2:4">
      <c r="B47" s="47" t="s">
        <v>54</v>
      </c>
      <c r="C47" s="48" t="s">
        <v>25</v>
      </c>
      <c r="D47" s="48"/>
    </row>
    <row r="48" customHeight="1" spans="2:3">
      <c r="B48" s="47" t="s">
        <v>55</v>
      </c>
      <c r="C48" s="48" t="s">
        <v>25</v>
      </c>
    </row>
    <row r="49" customHeight="1" spans="2:3">
      <c r="B49" s="47" t="s">
        <v>56</v>
      </c>
      <c r="C49" s="48" t="s">
        <v>25</v>
      </c>
    </row>
    <row r="50" customHeight="1" spans="2:4">
      <c r="B50" s="47" t="s">
        <v>57</v>
      </c>
      <c r="C50" s="48" t="s">
        <v>27</v>
      </c>
      <c r="D50" s="48"/>
    </row>
    <row r="51" customHeight="1" spans="2:3">
      <c r="B51" s="47" t="s">
        <v>58</v>
      </c>
      <c r="C51" s="48" t="s">
        <v>27</v>
      </c>
    </row>
    <row r="52" customHeight="1" spans="2:4">
      <c r="B52" s="47" t="s">
        <v>59</v>
      </c>
      <c r="C52" s="48" t="s">
        <v>32</v>
      </c>
      <c r="D52" s="48"/>
    </row>
    <row r="53" customHeight="1" spans="2:3">
      <c r="B53" s="47" t="s">
        <v>60</v>
      </c>
      <c r="C53" s="48" t="s">
        <v>32</v>
      </c>
    </row>
    <row r="54" customHeight="1" spans="2:3">
      <c r="B54" s="47" t="s">
        <v>61</v>
      </c>
      <c r="C54" s="48" t="s">
        <v>32</v>
      </c>
    </row>
    <row r="55" customHeight="1" spans="2:4">
      <c r="B55" s="47" t="s">
        <v>62</v>
      </c>
      <c r="C55" s="48" t="s">
        <v>34</v>
      </c>
      <c r="D55" s="48"/>
    </row>
    <row r="56" customHeight="1" spans="2:3">
      <c r="B56" s="47" t="s">
        <v>63</v>
      </c>
      <c r="C56" s="48" t="s">
        <v>34</v>
      </c>
    </row>
    <row r="57" customHeight="1" spans="2:3">
      <c r="B57" s="47" t="s">
        <v>64</v>
      </c>
      <c r="C57" s="48" t="s">
        <v>34</v>
      </c>
    </row>
    <row r="58" customHeight="1" spans="2:4">
      <c r="B58" s="47" t="s">
        <v>65</v>
      </c>
      <c r="C58" s="48" t="s">
        <v>38</v>
      </c>
      <c r="D58" s="48"/>
    </row>
    <row r="59" customHeight="1" spans="2:3">
      <c r="B59" s="47" t="s">
        <v>66</v>
      </c>
      <c r="C59" s="48" t="s">
        <v>38</v>
      </c>
    </row>
    <row r="60" customHeight="1" spans="2:3">
      <c r="B60" s="47" t="s">
        <v>67</v>
      </c>
      <c r="C60" s="48" t="s">
        <v>38</v>
      </c>
    </row>
    <row r="61" customHeight="1" spans="2:3">
      <c r="B61" s="47" t="s">
        <v>68</v>
      </c>
      <c r="C61" s="48" t="s">
        <v>38</v>
      </c>
    </row>
    <row r="62" customHeight="1" spans="2:3">
      <c r="B62" s="47" t="s">
        <v>69</v>
      </c>
      <c r="C62" s="48" t="s">
        <v>4</v>
      </c>
    </row>
    <row r="63" customHeight="1" spans="2:3">
      <c r="B63" s="47" t="s">
        <v>70</v>
      </c>
      <c r="C63" s="48" t="s">
        <v>4</v>
      </c>
    </row>
    <row r="64" customHeight="1" spans="2:3">
      <c r="B64" s="47" t="s">
        <v>71</v>
      </c>
      <c r="C64" s="48" t="s">
        <v>34</v>
      </c>
    </row>
    <row r="65" customHeight="1" spans="2:3">
      <c r="B65" s="47" t="s">
        <v>72</v>
      </c>
      <c r="C65" s="48" t="s">
        <v>2</v>
      </c>
    </row>
    <row r="66" customHeight="1" spans="2:4">
      <c r="B66" s="47" t="s">
        <v>73</v>
      </c>
      <c r="C66" s="48" t="s">
        <v>2</v>
      </c>
      <c r="D66" s="48"/>
    </row>
    <row r="67" customHeight="1" spans="2:3">
      <c r="B67" s="47" t="s">
        <v>74</v>
      </c>
      <c r="C67" s="48" t="s">
        <v>2</v>
      </c>
    </row>
    <row r="68" customHeight="1" spans="2:4">
      <c r="B68" s="47" t="s">
        <v>75</v>
      </c>
      <c r="C68" s="48" t="s">
        <v>76</v>
      </c>
      <c r="D68" s="48"/>
    </row>
    <row r="69" customHeight="1" spans="2:3">
      <c r="B69" s="47" t="s">
        <v>77</v>
      </c>
      <c r="C69" s="48">
        <v>7.628</v>
      </c>
    </row>
    <row r="70" customHeight="1" spans="2:4">
      <c r="B70" s="47" t="s">
        <v>78</v>
      </c>
      <c r="C70" s="48" t="s">
        <v>79</v>
      </c>
      <c r="D70" s="48"/>
    </row>
  </sheetData>
  <sheetProtection selectLockedCells="1" formatCells="0"/>
  <autoFilter xmlns:etc="http://www.wps.cn/officeDocument/2017/etCustomData" ref="B2:D70" etc:filterBottomFollowUsedRange="0">
    <sortState ref="B2:D70">
      <sortCondition ref="B2"/>
    </sortState>
    <extLst/>
  </autoFilter>
  <printOptions horizontalCentered="1"/>
  <pageMargins left="0" right="0" top="0.940277777777778" bottom="1.14166666666667" header="0.310416666666667" footer="0.310416666666667"/>
  <pageSetup paperSize="9" scale="75" fitToWidth="3" fitToHeight="0" orientation="portrait"/>
  <headerFooter>
    <oddHeader>&amp;L&amp;"楷体,常规"&amp;18江苏索普赛瑞装备制造有限公司&amp;R&amp;12SOPOSR-GY-001C</oddHeader>
    <oddFooter>&amp;L     &amp;16编制：&amp;14&amp;U　　　　　　
&amp;U
    &amp;16日期：&amp;14&amp;U　　　　　　&amp;U　&amp;C&amp;16审核：&amp;14&amp;U　　　　　　
&amp;16&amp;U
日期：&amp;14&amp;U　　　　　　&amp;R&amp;14 
&amp;12
以上重量仅作参考，
不作为结算依据。 &amp;14
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V77"/>
  <sheetViews>
    <sheetView tabSelected="1" view="pageBreakPreview" zoomScaleNormal="70" workbookViewId="0">
      <pane ySplit="4" topLeftCell="A5" activePane="bottomLeft" state="frozen"/>
      <selection/>
      <selection pane="bottomLeft" activeCell="V4" sqref="V4"/>
    </sheetView>
  </sheetViews>
  <sheetFormatPr defaultColWidth="9" defaultRowHeight="20.1" customHeight="1"/>
  <cols>
    <col min="1" max="1" width="6.625" style="5" customWidth="1"/>
    <col min="2" max="2" width="16.625" style="4" customWidth="1"/>
    <col min="3" max="4" width="22.625" style="4" customWidth="1"/>
    <col min="5" max="5" width="7.625" style="3" customWidth="1"/>
    <col min="6" max="6" width="12.625" style="3" customWidth="1"/>
    <col min="7" max="8" width="10.625" style="6" customWidth="1"/>
    <col min="9" max="10" width="7.625" style="3" customWidth="1"/>
    <col min="11" max="11" width="20.625" style="3" customWidth="1"/>
    <col min="12" max="16" width="6.625" style="3" customWidth="1"/>
    <col min="17" max="20" width="9" style="7"/>
    <col min="21" max="21" width="13.75" style="7" customWidth="1"/>
    <col min="22" max="22" width="12.75" style="7" customWidth="1"/>
    <col min="23" max="16384" width="9" style="7"/>
  </cols>
  <sheetData>
    <row r="1" s="1" customFormat="1" ht="30" customHeight="1" spans="1:22">
      <c r="A1" s="8" t="s">
        <v>80</v>
      </c>
      <c r="B1" s="8"/>
      <c r="C1" s="8"/>
      <c r="D1" s="8"/>
      <c r="E1" s="8"/>
      <c r="F1" s="8"/>
      <c r="G1" s="8"/>
      <c r="H1" s="8"/>
      <c r="I1" s="8"/>
      <c r="J1" s="8"/>
      <c r="K1" s="34" t="s">
        <v>81</v>
      </c>
      <c r="L1" s="35" t="s">
        <v>82</v>
      </c>
      <c r="M1" s="35" t="s">
        <v>83</v>
      </c>
      <c r="N1" s="35" t="s">
        <v>84</v>
      </c>
      <c r="O1" s="35" t="s">
        <v>1</v>
      </c>
      <c r="P1" s="35" t="s">
        <v>85</v>
      </c>
      <c r="Q1" s="44"/>
      <c r="R1" s="1" t="str">
        <f>G3&amp;" "&amp;G2&amp;" "&amp;C2</f>
        <v>见下表 孟莫克 酸冷器 补紧固件</v>
      </c>
      <c r="S1" s="1" t="str">
        <f ca="1">TEXT(TODAY(),"yyyy.mm.dd")</f>
        <v>2025.09.05</v>
      </c>
      <c r="U1" s="1" t="s">
        <v>86</v>
      </c>
      <c r="V1" s="1" t="s">
        <v>87</v>
      </c>
    </row>
    <row r="2" s="2" customFormat="1" ht="30" customHeight="1" spans="1:22">
      <c r="A2" s="9" t="s">
        <v>88</v>
      </c>
      <c r="B2" s="9"/>
      <c r="C2" s="10" t="s">
        <v>89</v>
      </c>
      <c r="D2" s="10"/>
      <c r="E2" s="9" t="s">
        <v>90</v>
      </c>
      <c r="F2" s="9"/>
      <c r="G2" s="3" t="s">
        <v>91</v>
      </c>
      <c r="H2" s="3"/>
      <c r="I2" s="3"/>
      <c r="J2" s="3"/>
      <c r="K2" s="34" t="s">
        <v>92</v>
      </c>
      <c r="L2" s="35" t="e">
        <f>_xlfn.TEXTBEFORE(D2,"×")</f>
        <v>#N/A</v>
      </c>
      <c r="M2" s="35" t="e">
        <f>_xlfn.TEXTBEFORE(_xlfn.TEXTAFTER(D2,"×"),"×")</f>
        <v>#N/A</v>
      </c>
      <c r="N2" s="35" t="e">
        <f>_xlfn.TEXTAFTER(_xlfn.TEXTAFTER(D2,"×"),"×")</f>
        <v>#N/A</v>
      </c>
      <c r="O2" s="35" t="e">
        <f>VLOOKUP(F2,公式!B:C,2,FALSE)</f>
        <v>#N/A</v>
      </c>
      <c r="P2" s="3" t="e">
        <f>O2*N2*M2*L2/1000000</f>
        <v>#N/A</v>
      </c>
      <c r="R2" s="1" t="s">
        <v>93</v>
      </c>
      <c r="S2" s="6">
        <f>AB2</f>
        <v>0</v>
      </c>
      <c r="U2" s="2" t="s">
        <v>94</v>
      </c>
      <c r="V2" s="1" t="s">
        <v>95</v>
      </c>
    </row>
    <row r="3" s="2" customFormat="1" ht="30" customHeight="1" spans="1:19">
      <c r="A3" s="9" t="s">
        <v>96</v>
      </c>
      <c r="B3" s="9"/>
      <c r="C3" s="10" t="s">
        <v>97</v>
      </c>
      <c r="D3" s="10"/>
      <c r="E3" s="11" t="s">
        <v>98</v>
      </c>
      <c r="F3" s="11"/>
      <c r="G3" s="3" t="s">
        <v>99</v>
      </c>
      <c r="H3" s="3"/>
      <c r="I3" s="3"/>
      <c r="J3" s="3"/>
      <c r="K3" s="35" t="s">
        <v>100</v>
      </c>
      <c r="L3" s="35" t="e">
        <f>_xlfn.TEXTBEFORE(_xlfn.TEXTAFTER(D3,"φ"),"×")</f>
        <v>#N/A</v>
      </c>
      <c r="M3" s="35" t="e">
        <f>_xlfn.TEXTBEFORE(_xlfn.TEXTAFTER(D3,"×")," ")</f>
        <v>#N/A</v>
      </c>
      <c r="N3" s="35" t="e">
        <f>_xlfn.TEXTAFTER(D3,"=")</f>
        <v>#N/A</v>
      </c>
      <c r="O3" s="35" t="e">
        <f>VLOOKUP(F3,公式!B:C,2,FALSE)</f>
        <v>#N/A</v>
      </c>
      <c r="P3" s="34" t="e">
        <f>(PI()*L3^2/4-PI()*(L3-2*M3)^2/4)*N3*O3/1000000</f>
        <v>#N/A</v>
      </c>
      <c r="R3" s="3" t="e">
        <f>_xlfn.TEXTBEFORE(P3," ")</f>
        <v>#N/A</v>
      </c>
      <c r="S3" s="3" t="e">
        <f>_xlfn.TEXTAFTER(P3," ")</f>
        <v>#N/A</v>
      </c>
    </row>
    <row r="4" s="3" customFormat="1" customHeight="1" spans="1:16">
      <c r="A4" s="12" t="s">
        <v>101</v>
      </c>
      <c r="B4" s="12" t="s">
        <v>102</v>
      </c>
      <c r="C4" s="12" t="s">
        <v>103</v>
      </c>
      <c r="D4" s="2" t="s">
        <v>81</v>
      </c>
      <c r="E4" s="2" t="s">
        <v>104</v>
      </c>
      <c r="F4" s="2" t="s">
        <v>105</v>
      </c>
      <c r="G4" s="2" t="s">
        <v>106</v>
      </c>
      <c r="H4" s="2" t="s">
        <v>107</v>
      </c>
      <c r="I4" s="2" t="s">
        <v>108</v>
      </c>
      <c r="J4" s="2" t="s">
        <v>109</v>
      </c>
      <c r="K4" s="35" t="s">
        <v>110</v>
      </c>
      <c r="L4" s="35" t="e">
        <f>_xlfn.TEXTBEFORE(_xlfn.TEXTAFTER(D4,"=")," ")</f>
        <v>#N/A</v>
      </c>
      <c r="M4" s="35" t="e">
        <f>_xlfn.TEXTAFTER(D4,"φ")</f>
        <v>#N/A</v>
      </c>
      <c r="N4" s="35"/>
      <c r="O4" s="35" t="e">
        <f>VLOOKUP(F4,公式!B:C,2,FALSE)</f>
        <v>#N/A</v>
      </c>
      <c r="P4" s="34" t="e">
        <f>PI()*M4^2/4*L4*O4/1000000</f>
        <v>#N/A</v>
      </c>
    </row>
    <row r="5" s="4" customFormat="1" customHeight="1" spans="1:15">
      <c r="A5" s="13" t="s">
        <v>111</v>
      </c>
      <c r="B5" s="14"/>
      <c r="C5" s="14"/>
      <c r="D5" s="14"/>
      <c r="E5" s="14"/>
      <c r="F5" s="14"/>
      <c r="G5" s="14"/>
      <c r="H5" s="14"/>
      <c r="I5" s="14"/>
      <c r="J5" s="36"/>
      <c r="K5" s="37"/>
      <c r="L5" s="37"/>
      <c r="M5" s="37"/>
      <c r="N5" s="37"/>
      <c r="O5" s="37"/>
    </row>
    <row r="6" s="3" customFormat="1" customHeight="1" spans="1:15">
      <c r="A6" s="15" t="s">
        <v>112</v>
      </c>
      <c r="B6" s="16" t="s">
        <v>113</v>
      </c>
      <c r="C6" s="16" t="s">
        <v>114</v>
      </c>
      <c r="D6" s="17" t="s">
        <v>115</v>
      </c>
      <c r="E6" s="18">
        <v>32</v>
      </c>
      <c r="F6" s="18" t="s">
        <v>116</v>
      </c>
      <c r="G6" s="19">
        <v>0.032</v>
      </c>
      <c r="H6" s="20">
        <f t="shared" ref="H5:H22" si="0">G6*E6</f>
        <v>1.024</v>
      </c>
      <c r="I6" s="38" t="s">
        <v>114</v>
      </c>
      <c r="J6" s="39"/>
      <c r="K6" s="35"/>
      <c r="L6" s="35"/>
      <c r="M6" s="35"/>
      <c r="N6" s="35"/>
      <c r="O6" s="35"/>
    </row>
    <row r="7" s="3" customFormat="1" customHeight="1" spans="1:15">
      <c r="A7" s="15" t="s">
        <v>117</v>
      </c>
      <c r="B7" s="16" t="s">
        <v>113</v>
      </c>
      <c r="C7" s="16" t="s">
        <v>114</v>
      </c>
      <c r="D7" s="17" t="s">
        <v>115</v>
      </c>
      <c r="E7" s="18">
        <v>16</v>
      </c>
      <c r="F7" s="18" t="s">
        <v>116</v>
      </c>
      <c r="G7" s="19">
        <v>0.032</v>
      </c>
      <c r="H7" s="20">
        <f t="shared" si="0"/>
        <v>0.512</v>
      </c>
      <c r="I7" s="38" t="s">
        <v>114</v>
      </c>
      <c r="J7" s="39"/>
      <c r="K7" s="35"/>
      <c r="L7" s="35"/>
      <c r="M7" s="35"/>
      <c r="N7" s="35"/>
      <c r="O7" s="35"/>
    </row>
    <row r="8" s="3" customFormat="1" customHeight="1" spans="1:15">
      <c r="A8" s="15" t="s">
        <v>118</v>
      </c>
      <c r="B8" s="16" t="s">
        <v>113</v>
      </c>
      <c r="C8" s="16" t="s">
        <v>114</v>
      </c>
      <c r="D8" s="17" t="s">
        <v>115</v>
      </c>
      <c r="E8" s="18">
        <v>8</v>
      </c>
      <c r="F8" s="18" t="s">
        <v>116</v>
      </c>
      <c r="G8" s="19">
        <v>0.032</v>
      </c>
      <c r="H8" s="20">
        <f t="shared" si="0"/>
        <v>0.256</v>
      </c>
      <c r="I8" s="38" t="s">
        <v>114</v>
      </c>
      <c r="J8" s="39"/>
      <c r="K8" s="35"/>
      <c r="L8" s="35"/>
      <c r="M8" s="35"/>
      <c r="N8" s="35"/>
      <c r="O8" s="35"/>
    </row>
    <row r="9" s="3" customFormat="1" customHeight="1" spans="1:15">
      <c r="A9" s="15" t="s">
        <v>119</v>
      </c>
      <c r="B9" s="16" t="s">
        <v>113</v>
      </c>
      <c r="C9" s="16" t="s">
        <v>114</v>
      </c>
      <c r="D9" s="17" t="s">
        <v>115</v>
      </c>
      <c r="E9" s="18">
        <v>8</v>
      </c>
      <c r="F9" s="18" t="s">
        <v>116</v>
      </c>
      <c r="G9" s="19">
        <v>0.032</v>
      </c>
      <c r="H9" s="20">
        <f t="shared" si="0"/>
        <v>0.256</v>
      </c>
      <c r="I9" s="38" t="s">
        <v>114</v>
      </c>
      <c r="J9" s="39"/>
      <c r="K9" s="35"/>
      <c r="L9" s="35"/>
      <c r="M9" s="35"/>
      <c r="N9" s="35"/>
      <c r="O9" s="35"/>
    </row>
    <row r="10" s="3" customFormat="1" customHeight="1" spans="1:15">
      <c r="A10" s="15" t="s">
        <v>120</v>
      </c>
      <c r="B10" s="16" t="s">
        <v>113</v>
      </c>
      <c r="C10" s="16" t="s">
        <v>114</v>
      </c>
      <c r="D10" s="17" t="s">
        <v>121</v>
      </c>
      <c r="E10" s="18">
        <v>16</v>
      </c>
      <c r="F10" s="18" t="s">
        <v>116</v>
      </c>
      <c r="G10" s="19">
        <v>0.058</v>
      </c>
      <c r="H10" s="20">
        <f t="shared" si="0"/>
        <v>0.928</v>
      </c>
      <c r="I10" s="38" t="s">
        <v>114</v>
      </c>
      <c r="J10" s="39"/>
      <c r="K10" s="34"/>
      <c r="L10" s="35"/>
      <c r="M10" s="35"/>
      <c r="N10" s="35"/>
      <c r="O10" s="35"/>
    </row>
    <row r="11" s="3" customFormat="1" customHeight="1" spans="1:15">
      <c r="A11" s="15" t="s">
        <v>122</v>
      </c>
      <c r="B11" s="16" t="s">
        <v>113</v>
      </c>
      <c r="C11" s="16" t="s">
        <v>114</v>
      </c>
      <c r="D11" s="17" t="s">
        <v>121</v>
      </c>
      <c r="E11" s="18">
        <v>32</v>
      </c>
      <c r="F11" s="18" t="s">
        <v>116</v>
      </c>
      <c r="G11" s="19">
        <v>0.058</v>
      </c>
      <c r="H11" s="20">
        <f t="shared" si="0"/>
        <v>1.856</v>
      </c>
      <c r="I11" s="38" t="s">
        <v>114</v>
      </c>
      <c r="J11" s="39"/>
      <c r="K11" s="35"/>
      <c r="L11" s="35"/>
      <c r="M11" s="35"/>
      <c r="N11" s="35"/>
      <c r="O11" s="35"/>
    </row>
    <row r="12" s="3" customFormat="1" customHeight="1" spans="1:15">
      <c r="A12" s="15" t="s">
        <v>123</v>
      </c>
      <c r="B12" s="16" t="s">
        <v>113</v>
      </c>
      <c r="C12" s="16" t="s">
        <v>114</v>
      </c>
      <c r="D12" s="17" t="s">
        <v>121</v>
      </c>
      <c r="E12" s="18">
        <v>16</v>
      </c>
      <c r="F12" s="18" t="s">
        <v>116</v>
      </c>
      <c r="G12" s="19">
        <v>0.058</v>
      </c>
      <c r="H12" s="20">
        <f t="shared" si="0"/>
        <v>0.928</v>
      </c>
      <c r="I12" s="38" t="s">
        <v>114</v>
      </c>
      <c r="J12" s="39"/>
      <c r="K12" s="35"/>
      <c r="L12" s="35"/>
      <c r="M12" s="35"/>
      <c r="N12" s="35"/>
      <c r="O12" s="35"/>
    </row>
    <row r="13" s="3" customFormat="1" customHeight="1" spans="1:15">
      <c r="A13" s="15">
        <v>4</v>
      </c>
      <c r="B13" s="16" t="s">
        <v>124</v>
      </c>
      <c r="C13" s="16" t="s">
        <v>114</v>
      </c>
      <c r="D13" s="17" t="s">
        <v>125</v>
      </c>
      <c r="E13" s="18">
        <v>176</v>
      </c>
      <c r="F13" s="18" t="s">
        <v>116</v>
      </c>
      <c r="G13" s="19">
        <v>0.192</v>
      </c>
      <c r="H13" s="20">
        <f t="shared" si="0"/>
        <v>33.792</v>
      </c>
      <c r="I13" s="38" t="s">
        <v>114</v>
      </c>
      <c r="J13" s="39"/>
      <c r="K13" s="35"/>
      <c r="L13" s="35"/>
      <c r="M13" s="35"/>
      <c r="N13" s="35"/>
      <c r="O13" s="35"/>
    </row>
    <row r="14" s="3" customFormat="1" customHeight="1" spans="1:15">
      <c r="A14" s="15" t="s">
        <v>126</v>
      </c>
      <c r="B14" s="16" t="s">
        <v>113</v>
      </c>
      <c r="C14" s="16" t="s">
        <v>127</v>
      </c>
      <c r="D14" s="17" t="s">
        <v>128</v>
      </c>
      <c r="E14" s="18">
        <v>4</v>
      </c>
      <c r="F14" s="18" t="s">
        <v>129</v>
      </c>
      <c r="G14" s="19">
        <v>0.118</v>
      </c>
      <c r="H14" s="20">
        <f t="shared" si="0"/>
        <v>0.472</v>
      </c>
      <c r="I14" s="38" t="s">
        <v>130</v>
      </c>
      <c r="J14" s="39"/>
      <c r="K14" s="35"/>
      <c r="L14" s="35"/>
      <c r="M14" s="35"/>
      <c r="N14" s="35"/>
      <c r="O14" s="35"/>
    </row>
    <row r="15" s="3" customFormat="1" customHeight="1" spans="1:15">
      <c r="A15" s="15" t="s">
        <v>131</v>
      </c>
      <c r="B15" s="16" t="s">
        <v>113</v>
      </c>
      <c r="C15" s="16" t="s">
        <v>127</v>
      </c>
      <c r="D15" s="17" t="s">
        <v>128</v>
      </c>
      <c r="E15" s="18">
        <v>4</v>
      </c>
      <c r="F15" s="18" t="s">
        <v>129</v>
      </c>
      <c r="G15" s="19">
        <v>0.118</v>
      </c>
      <c r="H15" s="20">
        <f t="shared" si="0"/>
        <v>0.472</v>
      </c>
      <c r="I15" s="38" t="s">
        <v>130</v>
      </c>
      <c r="J15" s="39"/>
      <c r="K15" s="35"/>
      <c r="L15" s="35"/>
      <c r="M15" s="35"/>
      <c r="N15" s="35"/>
      <c r="O15" s="35"/>
    </row>
    <row r="16" s="3" customFormat="1" customHeight="1" spans="1:15">
      <c r="A16" s="15" t="s">
        <v>132</v>
      </c>
      <c r="B16" s="16" t="s">
        <v>113</v>
      </c>
      <c r="C16" s="16" t="s">
        <v>127</v>
      </c>
      <c r="D16" s="17" t="s">
        <v>133</v>
      </c>
      <c r="E16" s="18">
        <v>16</v>
      </c>
      <c r="F16" s="18" t="s">
        <v>129</v>
      </c>
      <c r="G16" s="19">
        <v>0.124</v>
      </c>
      <c r="H16" s="20">
        <f t="shared" si="0"/>
        <v>1.984</v>
      </c>
      <c r="I16" s="38" t="s">
        <v>130</v>
      </c>
      <c r="J16" s="39"/>
      <c r="K16" s="35"/>
      <c r="L16" s="35"/>
      <c r="M16" s="35"/>
      <c r="N16" s="35"/>
      <c r="O16" s="35"/>
    </row>
    <row r="17" s="3" customFormat="1" customHeight="1" spans="1:15">
      <c r="A17" s="15" t="s">
        <v>134</v>
      </c>
      <c r="B17" s="16" t="s">
        <v>113</v>
      </c>
      <c r="C17" s="16" t="s">
        <v>127</v>
      </c>
      <c r="D17" s="17" t="s">
        <v>133</v>
      </c>
      <c r="E17" s="18">
        <v>8</v>
      </c>
      <c r="F17" s="18" t="s">
        <v>129</v>
      </c>
      <c r="G17" s="19">
        <v>0.124</v>
      </c>
      <c r="H17" s="20">
        <f t="shared" si="0"/>
        <v>0.992</v>
      </c>
      <c r="I17" s="38" t="s">
        <v>130</v>
      </c>
      <c r="J17" s="39"/>
      <c r="K17" s="35"/>
      <c r="L17" s="35"/>
      <c r="M17" s="35"/>
      <c r="N17" s="35"/>
      <c r="O17" s="35"/>
    </row>
    <row r="18" s="3" customFormat="1" customHeight="1" spans="1:15">
      <c r="A18" s="15" t="s">
        <v>135</v>
      </c>
      <c r="B18" s="16" t="s">
        <v>113</v>
      </c>
      <c r="C18" s="16" t="s">
        <v>127</v>
      </c>
      <c r="D18" s="17" t="s">
        <v>136</v>
      </c>
      <c r="E18" s="18">
        <v>8</v>
      </c>
      <c r="F18" s="18" t="s">
        <v>129</v>
      </c>
      <c r="G18" s="19">
        <v>0.226</v>
      </c>
      <c r="H18" s="20">
        <f t="shared" si="0"/>
        <v>1.808</v>
      </c>
      <c r="I18" s="38" t="s">
        <v>130</v>
      </c>
      <c r="J18" s="39"/>
      <c r="K18" s="35"/>
      <c r="L18" s="35"/>
      <c r="M18" s="35"/>
      <c r="N18" s="35"/>
      <c r="O18" s="35"/>
    </row>
    <row r="19" s="3" customFormat="1" customHeight="1" spans="1:15">
      <c r="A19" s="15" t="s">
        <v>137</v>
      </c>
      <c r="B19" s="16" t="s">
        <v>113</v>
      </c>
      <c r="C19" s="16" t="s">
        <v>127</v>
      </c>
      <c r="D19" s="17" t="s">
        <v>136</v>
      </c>
      <c r="E19" s="18">
        <v>16</v>
      </c>
      <c r="F19" s="18" t="s">
        <v>129</v>
      </c>
      <c r="G19" s="19">
        <v>0.226</v>
      </c>
      <c r="H19" s="20">
        <f t="shared" si="0"/>
        <v>3.616</v>
      </c>
      <c r="I19" s="38" t="s">
        <v>130</v>
      </c>
      <c r="J19" s="39"/>
      <c r="K19" s="35"/>
      <c r="L19" s="35"/>
      <c r="M19" s="35"/>
      <c r="N19" s="35"/>
      <c r="O19" s="35"/>
    </row>
    <row r="20" s="3" customFormat="1" customHeight="1" spans="1:15">
      <c r="A20" s="15" t="s">
        <v>138</v>
      </c>
      <c r="B20" s="16" t="s">
        <v>113</v>
      </c>
      <c r="C20" s="16" t="s">
        <v>127</v>
      </c>
      <c r="D20" s="17" t="s">
        <v>136</v>
      </c>
      <c r="E20" s="18">
        <v>8</v>
      </c>
      <c r="F20" s="18" t="s">
        <v>129</v>
      </c>
      <c r="G20" s="19">
        <v>0.226</v>
      </c>
      <c r="H20" s="20">
        <f t="shared" si="0"/>
        <v>1.808</v>
      </c>
      <c r="I20" s="38" t="s">
        <v>130</v>
      </c>
      <c r="J20" s="39"/>
      <c r="K20" s="35"/>
      <c r="L20" s="35"/>
      <c r="M20" s="35"/>
      <c r="N20" s="35"/>
      <c r="O20" s="35"/>
    </row>
    <row r="21" s="3" customFormat="1" customHeight="1" spans="1:15">
      <c r="A21" s="15">
        <v>3</v>
      </c>
      <c r="B21" s="16" t="s">
        <v>124</v>
      </c>
      <c r="C21" s="16" t="s">
        <v>130</v>
      </c>
      <c r="D21" s="17" t="s">
        <v>139</v>
      </c>
      <c r="E21" s="18">
        <v>88</v>
      </c>
      <c r="F21" s="18" t="s">
        <v>129</v>
      </c>
      <c r="G21" s="19">
        <v>0.89</v>
      </c>
      <c r="H21" s="20">
        <f t="shared" si="0"/>
        <v>78.32</v>
      </c>
      <c r="I21" s="38" t="s">
        <v>130</v>
      </c>
      <c r="J21" s="39"/>
      <c r="K21" s="35"/>
      <c r="L21" s="35"/>
      <c r="M21" s="35"/>
      <c r="N21" s="35"/>
      <c r="O21" s="35"/>
    </row>
    <row r="22" s="3" customFormat="1" customHeight="1" spans="1:15">
      <c r="A22" s="5"/>
      <c r="B22" s="21"/>
      <c r="C22" s="21"/>
      <c r="D22" s="4"/>
      <c r="G22" s="6"/>
      <c r="H22" s="6"/>
      <c r="J22" s="39"/>
      <c r="K22" s="35"/>
      <c r="L22" s="35"/>
      <c r="M22" s="35"/>
      <c r="N22" s="35"/>
      <c r="O22" s="35"/>
    </row>
    <row r="23" s="4" customFormat="1" customHeight="1" spans="1:15">
      <c r="A23" s="13" t="s">
        <v>140</v>
      </c>
      <c r="B23" s="14"/>
      <c r="C23" s="14"/>
      <c r="D23" s="14"/>
      <c r="E23" s="14"/>
      <c r="F23" s="14"/>
      <c r="G23" s="14"/>
      <c r="H23" s="14"/>
      <c r="I23" s="14"/>
      <c r="J23" s="36"/>
      <c r="K23" s="37"/>
      <c r="L23" s="37"/>
      <c r="M23" s="37"/>
      <c r="N23" s="37"/>
      <c r="O23" s="37"/>
    </row>
    <row r="24" s="3" customFormat="1" customHeight="1" spans="1:14">
      <c r="A24" s="22">
        <v>3</v>
      </c>
      <c r="B24" s="23" t="s">
        <v>124</v>
      </c>
      <c r="C24" s="23" t="s">
        <v>114</v>
      </c>
      <c r="D24" s="24" t="s">
        <v>141</v>
      </c>
      <c r="E24" s="25">
        <v>144</v>
      </c>
      <c r="F24" s="25" t="s">
        <v>116</v>
      </c>
      <c r="G24" s="26">
        <v>0.11</v>
      </c>
      <c r="H24" s="20">
        <f>G24*E24</f>
        <v>15.84</v>
      </c>
      <c r="I24" s="38" t="s">
        <v>114</v>
      </c>
      <c r="J24" s="35"/>
      <c r="K24" s="35"/>
      <c r="L24" s="35"/>
      <c r="M24" s="35"/>
      <c r="N24" s="35"/>
    </row>
    <row r="25" s="3" customFormat="1" customHeight="1" spans="1:14">
      <c r="A25" s="22">
        <v>2</v>
      </c>
      <c r="B25" s="23" t="s">
        <v>124</v>
      </c>
      <c r="C25" s="23" t="s">
        <v>127</v>
      </c>
      <c r="D25" s="24" t="s">
        <v>142</v>
      </c>
      <c r="E25" s="25">
        <v>72</v>
      </c>
      <c r="F25" s="25" t="s">
        <v>129</v>
      </c>
      <c r="G25" s="26">
        <v>0.484</v>
      </c>
      <c r="H25" s="20">
        <f>G25*E25</f>
        <v>34.848</v>
      </c>
      <c r="I25" s="38" t="s">
        <v>130</v>
      </c>
      <c r="J25" s="35"/>
      <c r="K25" s="35"/>
      <c r="L25" s="35"/>
      <c r="M25" s="35"/>
      <c r="N25" s="35"/>
    </row>
    <row r="26" s="3" customFormat="1" customHeight="1" spans="1:14">
      <c r="A26" s="22" t="s">
        <v>117</v>
      </c>
      <c r="B26" s="23" t="s">
        <v>113</v>
      </c>
      <c r="C26" s="23" t="s">
        <v>114</v>
      </c>
      <c r="D26" s="24" t="s">
        <v>143</v>
      </c>
      <c r="E26" s="25">
        <v>16</v>
      </c>
      <c r="F26" s="25" t="s">
        <v>116</v>
      </c>
      <c r="G26" s="26">
        <v>0.032</v>
      </c>
      <c r="H26" s="20">
        <f t="shared" ref="H26:H39" si="1">G26*E26</f>
        <v>0.512</v>
      </c>
      <c r="I26" s="38" t="s">
        <v>114</v>
      </c>
      <c r="J26" s="35"/>
      <c r="K26" s="35"/>
      <c r="L26" s="35"/>
      <c r="M26" s="35"/>
      <c r="N26" s="35"/>
    </row>
    <row r="27" s="3" customFormat="1" customHeight="1" spans="1:14">
      <c r="A27" s="22" t="s">
        <v>144</v>
      </c>
      <c r="B27" s="23" t="s">
        <v>113</v>
      </c>
      <c r="C27" s="23" t="s">
        <v>114</v>
      </c>
      <c r="D27" s="24" t="s">
        <v>115</v>
      </c>
      <c r="E27" s="25">
        <v>32</v>
      </c>
      <c r="F27" s="25" t="s">
        <v>116</v>
      </c>
      <c r="G27" s="26">
        <v>0.032</v>
      </c>
      <c r="H27" s="20">
        <f t="shared" si="1"/>
        <v>1.024</v>
      </c>
      <c r="I27" s="38" t="s">
        <v>114</v>
      </c>
      <c r="J27" s="35"/>
      <c r="K27" s="35"/>
      <c r="L27" s="35"/>
      <c r="M27" s="35"/>
      <c r="N27" s="35"/>
    </row>
    <row r="28" s="3" customFormat="1" customHeight="1" spans="1:14">
      <c r="A28" s="22" t="s">
        <v>126</v>
      </c>
      <c r="B28" s="23" t="s">
        <v>113</v>
      </c>
      <c r="C28" s="23" t="s">
        <v>114</v>
      </c>
      <c r="D28" s="24" t="s">
        <v>115</v>
      </c>
      <c r="E28" s="25">
        <v>8</v>
      </c>
      <c r="F28" s="25" t="s">
        <v>116</v>
      </c>
      <c r="G28" s="26">
        <v>0.032</v>
      </c>
      <c r="H28" s="20">
        <f t="shared" si="1"/>
        <v>0.256</v>
      </c>
      <c r="I28" s="38" t="s">
        <v>114</v>
      </c>
      <c r="J28" s="35"/>
      <c r="K28" s="35"/>
      <c r="L28" s="35"/>
      <c r="M28" s="35"/>
      <c r="N28" s="35"/>
    </row>
    <row r="29" s="3" customFormat="1" customHeight="1" spans="1:14">
      <c r="A29" s="22" t="s">
        <v>131</v>
      </c>
      <c r="B29" s="23" t="s">
        <v>113</v>
      </c>
      <c r="C29" s="23" t="s">
        <v>114</v>
      </c>
      <c r="D29" s="24" t="s">
        <v>115</v>
      </c>
      <c r="E29" s="25">
        <v>8</v>
      </c>
      <c r="F29" s="25" t="s">
        <v>116</v>
      </c>
      <c r="G29" s="26">
        <v>0.032</v>
      </c>
      <c r="H29" s="20">
        <f t="shared" si="1"/>
        <v>0.256</v>
      </c>
      <c r="I29" s="38" t="s">
        <v>114</v>
      </c>
      <c r="J29" s="35"/>
      <c r="K29" s="35"/>
      <c r="L29" s="35"/>
      <c r="M29" s="35"/>
      <c r="N29" s="35"/>
    </row>
    <row r="30" s="3" customFormat="1" customHeight="1" spans="1:14">
      <c r="A30" s="22" t="s">
        <v>145</v>
      </c>
      <c r="B30" s="23" t="s">
        <v>113</v>
      </c>
      <c r="C30" s="23" t="s">
        <v>114</v>
      </c>
      <c r="D30" s="24" t="s">
        <v>141</v>
      </c>
      <c r="E30" s="25">
        <v>16</v>
      </c>
      <c r="F30" s="25" t="s">
        <v>116</v>
      </c>
      <c r="G30" s="26">
        <v>0.058</v>
      </c>
      <c r="H30" s="20">
        <f t="shared" si="1"/>
        <v>0.928</v>
      </c>
      <c r="I30" s="38" t="s">
        <v>114</v>
      </c>
      <c r="J30" s="35"/>
      <c r="K30" s="35"/>
      <c r="L30" s="35"/>
      <c r="M30" s="35"/>
      <c r="N30" s="35"/>
    </row>
    <row r="31" s="3" customFormat="1" customHeight="1" spans="1:14">
      <c r="A31" s="22" t="s">
        <v>123</v>
      </c>
      <c r="B31" s="23" t="s">
        <v>113</v>
      </c>
      <c r="C31" s="23" t="s">
        <v>114</v>
      </c>
      <c r="D31" s="24" t="s">
        <v>141</v>
      </c>
      <c r="E31" s="25">
        <v>16</v>
      </c>
      <c r="F31" s="25" t="s">
        <v>116</v>
      </c>
      <c r="G31" s="26">
        <v>0.058</v>
      </c>
      <c r="H31" s="20">
        <f t="shared" si="1"/>
        <v>0.928</v>
      </c>
      <c r="I31" s="38" t="s">
        <v>114</v>
      </c>
      <c r="J31" s="35"/>
      <c r="K31" s="35"/>
      <c r="L31" s="35"/>
      <c r="M31" s="35"/>
      <c r="N31" s="35"/>
    </row>
    <row r="32" s="3" customFormat="1" customHeight="1" spans="1:14">
      <c r="A32" s="22" t="s">
        <v>146</v>
      </c>
      <c r="B32" s="23" t="s">
        <v>113</v>
      </c>
      <c r="C32" s="23" t="s">
        <v>114</v>
      </c>
      <c r="D32" s="24" t="s">
        <v>121</v>
      </c>
      <c r="E32" s="25">
        <v>32</v>
      </c>
      <c r="F32" s="25" t="s">
        <v>116</v>
      </c>
      <c r="G32" s="26">
        <v>0.058</v>
      </c>
      <c r="H32" s="20">
        <f t="shared" si="1"/>
        <v>1.856</v>
      </c>
      <c r="I32" s="38" t="s">
        <v>114</v>
      </c>
      <c r="J32" s="35"/>
      <c r="K32" s="35"/>
      <c r="L32" s="35"/>
      <c r="M32" s="35"/>
      <c r="N32" s="35"/>
    </row>
    <row r="33" s="3" customFormat="1" customHeight="1" spans="1:14">
      <c r="A33" s="22" t="s">
        <v>147</v>
      </c>
      <c r="B33" s="23" t="s">
        <v>113</v>
      </c>
      <c r="C33" s="23" t="s">
        <v>127</v>
      </c>
      <c r="D33" s="24" t="s">
        <v>148</v>
      </c>
      <c r="E33" s="25">
        <v>4</v>
      </c>
      <c r="F33" s="25" t="s">
        <v>129</v>
      </c>
      <c r="G33" s="26">
        <v>0.105</v>
      </c>
      <c r="H33" s="20">
        <f t="shared" si="1"/>
        <v>0.42</v>
      </c>
      <c r="I33" s="38" t="s">
        <v>130</v>
      </c>
      <c r="J33" s="35"/>
      <c r="K33" s="35"/>
      <c r="L33" s="35"/>
      <c r="M33" s="35"/>
      <c r="N33" s="35"/>
    </row>
    <row r="34" s="3" customFormat="1" customHeight="1" spans="1:14">
      <c r="A34" s="22" t="s">
        <v>149</v>
      </c>
      <c r="B34" s="23" t="s">
        <v>113</v>
      </c>
      <c r="C34" s="23" t="s">
        <v>127</v>
      </c>
      <c r="D34" s="24" t="s">
        <v>128</v>
      </c>
      <c r="E34" s="25">
        <v>4</v>
      </c>
      <c r="F34" s="25" t="s">
        <v>129</v>
      </c>
      <c r="G34" s="26">
        <v>0.105</v>
      </c>
      <c r="H34" s="20">
        <f t="shared" si="1"/>
        <v>0.42</v>
      </c>
      <c r="I34" s="38" t="s">
        <v>130</v>
      </c>
      <c r="J34" s="35"/>
      <c r="K34" s="35"/>
      <c r="L34" s="35"/>
      <c r="M34" s="35"/>
      <c r="N34" s="35"/>
    </row>
    <row r="35" s="3" customFormat="1" customHeight="1" spans="1:14">
      <c r="A35" s="22" t="s">
        <v>150</v>
      </c>
      <c r="B35" s="23" t="s">
        <v>113</v>
      </c>
      <c r="C35" s="23" t="s">
        <v>127</v>
      </c>
      <c r="D35" s="24" t="s">
        <v>133</v>
      </c>
      <c r="E35" s="25">
        <v>16</v>
      </c>
      <c r="F35" s="25" t="s">
        <v>129</v>
      </c>
      <c r="G35" s="26">
        <v>0.111</v>
      </c>
      <c r="H35" s="20">
        <f t="shared" si="1"/>
        <v>1.776</v>
      </c>
      <c r="I35" s="38" t="s">
        <v>130</v>
      </c>
      <c r="J35" s="35"/>
      <c r="K35" s="35"/>
      <c r="L35" s="35"/>
      <c r="M35" s="35"/>
      <c r="N35" s="35"/>
    </row>
    <row r="36" s="3" customFormat="1" customHeight="1" spans="1:14">
      <c r="A36" s="22" t="s">
        <v>134</v>
      </c>
      <c r="B36" s="23" t="s">
        <v>113</v>
      </c>
      <c r="C36" s="23" t="s">
        <v>127</v>
      </c>
      <c r="D36" s="24" t="s">
        <v>133</v>
      </c>
      <c r="E36" s="25">
        <v>8</v>
      </c>
      <c r="F36" s="25" t="s">
        <v>129</v>
      </c>
      <c r="G36" s="26">
        <v>0.111</v>
      </c>
      <c r="H36" s="20">
        <f t="shared" si="1"/>
        <v>0.888</v>
      </c>
      <c r="I36" s="38" t="s">
        <v>130</v>
      </c>
      <c r="J36" s="35"/>
      <c r="K36" s="35"/>
      <c r="L36" s="35"/>
      <c r="M36" s="35"/>
      <c r="N36" s="35"/>
    </row>
    <row r="37" s="3" customFormat="1" customHeight="1" spans="1:14">
      <c r="A37" s="22" t="s">
        <v>151</v>
      </c>
      <c r="B37" s="23" t="s">
        <v>113</v>
      </c>
      <c r="C37" s="23" t="s">
        <v>127</v>
      </c>
      <c r="D37" s="24" t="s">
        <v>152</v>
      </c>
      <c r="E37" s="25">
        <v>16</v>
      </c>
      <c r="F37" s="25" t="s">
        <v>129</v>
      </c>
      <c r="G37" s="26">
        <v>0.205</v>
      </c>
      <c r="H37" s="20">
        <f t="shared" si="1"/>
        <v>3.28</v>
      </c>
      <c r="I37" s="38" t="s">
        <v>130</v>
      </c>
      <c r="J37" s="35"/>
      <c r="K37" s="35"/>
      <c r="L37" s="35"/>
      <c r="M37" s="35"/>
      <c r="N37" s="35"/>
    </row>
    <row r="38" s="3" customFormat="1" customHeight="1" spans="1:14">
      <c r="A38" s="22" t="s">
        <v>153</v>
      </c>
      <c r="B38" s="23" t="s">
        <v>113</v>
      </c>
      <c r="C38" s="23" t="s">
        <v>127</v>
      </c>
      <c r="D38" s="24" t="s">
        <v>136</v>
      </c>
      <c r="E38" s="25">
        <v>8</v>
      </c>
      <c r="F38" s="25" t="s">
        <v>129</v>
      </c>
      <c r="G38" s="26">
        <v>0.205</v>
      </c>
      <c r="H38" s="20">
        <f t="shared" si="1"/>
        <v>1.64</v>
      </c>
      <c r="I38" s="38" t="s">
        <v>130</v>
      </c>
      <c r="J38" s="35"/>
      <c r="K38" s="35"/>
      <c r="L38" s="35"/>
      <c r="M38" s="35"/>
      <c r="N38" s="35"/>
    </row>
    <row r="39" s="3" customFormat="1" customHeight="1" spans="1:14">
      <c r="A39" s="22" t="s">
        <v>138</v>
      </c>
      <c r="B39" s="23" t="s">
        <v>113</v>
      </c>
      <c r="C39" s="23" t="s">
        <v>127</v>
      </c>
      <c r="D39" s="24" t="s">
        <v>136</v>
      </c>
      <c r="E39" s="25">
        <v>8</v>
      </c>
      <c r="F39" s="25" t="s">
        <v>129</v>
      </c>
      <c r="G39" s="26">
        <v>0.205</v>
      </c>
      <c r="H39" s="20">
        <f t="shared" si="1"/>
        <v>1.64</v>
      </c>
      <c r="I39" s="38" t="s">
        <v>130</v>
      </c>
      <c r="J39" s="35"/>
      <c r="K39" s="35"/>
      <c r="L39" s="35"/>
      <c r="M39" s="35"/>
      <c r="N39" s="35"/>
    </row>
    <row r="40" s="3" customFormat="1" customHeight="1" spans="1:15">
      <c r="A40" s="5"/>
      <c r="B40" s="21"/>
      <c r="C40" s="21"/>
      <c r="D40" s="4"/>
      <c r="G40" s="6"/>
      <c r="H40" s="6"/>
      <c r="J40" s="39"/>
      <c r="K40" s="35"/>
      <c r="L40" s="35"/>
      <c r="M40" s="35"/>
      <c r="N40" s="35"/>
      <c r="O40" s="35"/>
    </row>
    <row r="41" s="4" customFormat="1" customHeight="1" spans="1:15">
      <c r="A41" s="27" t="s">
        <v>154</v>
      </c>
      <c r="B41" s="28"/>
      <c r="C41" s="28"/>
      <c r="D41" s="28"/>
      <c r="E41" s="28"/>
      <c r="F41" s="28"/>
      <c r="G41" s="28"/>
      <c r="H41" s="28"/>
      <c r="I41" s="28"/>
      <c r="J41" s="40"/>
      <c r="K41" s="37"/>
      <c r="L41" s="37"/>
      <c r="M41" s="37"/>
      <c r="N41" s="37"/>
      <c r="O41" s="37"/>
    </row>
    <row r="42" s="3" customFormat="1" customHeight="1" spans="1:14">
      <c r="A42" s="29" t="s">
        <v>155</v>
      </c>
      <c r="B42" s="30" t="s">
        <v>124</v>
      </c>
      <c r="C42" s="30" t="s">
        <v>114</v>
      </c>
      <c r="D42" s="31" t="s">
        <v>125</v>
      </c>
      <c r="E42" s="32">
        <v>112</v>
      </c>
      <c r="F42" s="32" t="s">
        <v>116</v>
      </c>
      <c r="G42" s="33">
        <v>0.194</v>
      </c>
      <c r="H42" s="20">
        <f t="shared" ref="H42:H53" si="2">G42*E42</f>
        <v>21.728</v>
      </c>
      <c r="I42" s="41" t="s">
        <v>114</v>
      </c>
      <c r="J42" s="35"/>
      <c r="K42" s="35"/>
      <c r="L42" s="35"/>
      <c r="M42" s="35"/>
      <c r="N42" s="35"/>
    </row>
    <row r="43" s="3" customFormat="1" customHeight="1" spans="1:14">
      <c r="A43" s="29" t="s">
        <v>156</v>
      </c>
      <c r="B43" s="30" t="s">
        <v>124</v>
      </c>
      <c r="C43" s="30" t="s">
        <v>127</v>
      </c>
      <c r="D43" s="31" t="s">
        <v>157</v>
      </c>
      <c r="E43" s="32">
        <v>56</v>
      </c>
      <c r="F43" s="32" t="s">
        <v>129</v>
      </c>
      <c r="G43" s="33">
        <v>0.643</v>
      </c>
      <c r="H43" s="20">
        <f t="shared" si="2"/>
        <v>36.008</v>
      </c>
      <c r="I43" s="41" t="s">
        <v>130</v>
      </c>
      <c r="J43" s="35"/>
      <c r="K43" s="35"/>
      <c r="L43" s="35"/>
      <c r="M43" s="35"/>
      <c r="N43" s="35"/>
    </row>
    <row r="44" s="3" customFormat="1" customHeight="1" spans="1:14">
      <c r="A44" s="29" t="s">
        <v>158</v>
      </c>
      <c r="B44" s="30" t="s">
        <v>113</v>
      </c>
      <c r="C44" s="30" t="s">
        <v>114</v>
      </c>
      <c r="D44" s="31" t="s">
        <v>143</v>
      </c>
      <c r="E44" s="32">
        <v>48</v>
      </c>
      <c r="F44" s="32" t="s">
        <v>116</v>
      </c>
      <c r="G44" s="33">
        <v>0.034</v>
      </c>
      <c r="H44" s="20">
        <f t="shared" si="2"/>
        <v>1.632</v>
      </c>
      <c r="I44" s="41" t="s">
        <v>114</v>
      </c>
      <c r="J44" s="35"/>
      <c r="K44" s="35"/>
      <c r="L44" s="35"/>
      <c r="M44" s="35"/>
      <c r="N44" s="35"/>
    </row>
    <row r="45" s="3" customFormat="1" customHeight="1" spans="1:14">
      <c r="A45" s="29" t="s">
        <v>159</v>
      </c>
      <c r="B45" s="30" t="s">
        <v>113</v>
      </c>
      <c r="C45" s="30" t="s">
        <v>114</v>
      </c>
      <c r="D45" s="31" t="s">
        <v>143</v>
      </c>
      <c r="E45" s="32">
        <v>8</v>
      </c>
      <c r="F45" s="32" t="s">
        <v>116</v>
      </c>
      <c r="G45" s="33">
        <v>0.034</v>
      </c>
      <c r="H45" s="20">
        <f t="shared" si="2"/>
        <v>0.272</v>
      </c>
      <c r="I45" s="41" t="s">
        <v>114</v>
      </c>
      <c r="J45" s="35"/>
      <c r="K45" s="35"/>
      <c r="L45" s="35"/>
      <c r="M45" s="35"/>
      <c r="N45" s="35"/>
    </row>
    <row r="46" s="3" customFormat="1" customHeight="1" spans="1:14">
      <c r="A46" s="29" t="s">
        <v>160</v>
      </c>
      <c r="B46" s="30" t="s">
        <v>113</v>
      </c>
      <c r="C46" s="30" t="s">
        <v>114</v>
      </c>
      <c r="D46" s="31" t="s">
        <v>141</v>
      </c>
      <c r="E46" s="32">
        <v>16</v>
      </c>
      <c r="F46" s="32" t="s">
        <v>116</v>
      </c>
      <c r="G46" s="33">
        <v>0.066</v>
      </c>
      <c r="H46" s="20">
        <f t="shared" si="2"/>
        <v>1.056</v>
      </c>
      <c r="I46" s="41" t="s">
        <v>114</v>
      </c>
      <c r="J46" s="35"/>
      <c r="K46" s="35"/>
      <c r="L46" s="35"/>
      <c r="M46" s="35"/>
      <c r="N46" s="35"/>
    </row>
    <row r="47" s="3" customFormat="1" customHeight="1" spans="1:14">
      <c r="A47" s="29" t="s">
        <v>161</v>
      </c>
      <c r="B47" s="30" t="s">
        <v>113</v>
      </c>
      <c r="C47" s="30" t="s">
        <v>114</v>
      </c>
      <c r="D47" s="31" t="s">
        <v>141</v>
      </c>
      <c r="E47" s="32">
        <v>16</v>
      </c>
      <c r="F47" s="32" t="s">
        <v>116</v>
      </c>
      <c r="G47" s="33">
        <v>0.066</v>
      </c>
      <c r="H47" s="20">
        <f t="shared" si="2"/>
        <v>1.056</v>
      </c>
      <c r="I47" s="41" t="s">
        <v>114</v>
      </c>
      <c r="J47" s="35"/>
      <c r="K47" s="35"/>
      <c r="L47" s="35"/>
      <c r="M47" s="35"/>
      <c r="N47" s="35"/>
    </row>
    <row r="48" s="3" customFormat="1" customHeight="1" spans="1:14">
      <c r="A48" s="29" t="s">
        <v>162</v>
      </c>
      <c r="B48" s="30" t="s">
        <v>113</v>
      </c>
      <c r="C48" s="30" t="s">
        <v>114</v>
      </c>
      <c r="D48" s="31" t="s">
        <v>141</v>
      </c>
      <c r="E48" s="32">
        <v>48</v>
      </c>
      <c r="F48" s="32" t="s">
        <v>116</v>
      </c>
      <c r="G48" s="33">
        <v>0.066</v>
      </c>
      <c r="H48" s="20">
        <f t="shared" si="2"/>
        <v>3.168</v>
      </c>
      <c r="I48" s="41" t="s">
        <v>114</v>
      </c>
      <c r="J48" s="35"/>
      <c r="K48" s="35"/>
      <c r="L48" s="35"/>
      <c r="M48" s="35"/>
      <c r="N48" s="35"/>
    </row>
    <row r="49" s="3" customFormat="1" customHeight="1" spans="1:14">
      <c r="A49" s="29" t="s">
        <v>163</v>
      </c>
      <c r="B49" s="30" t="s">
        <v>113</v>
      </c>
      <c r="C49" s="30" t="s">
        <v>127</v>
      </c>
      <c r="D49" s="31" t="s">
        <v>128</v>
      </c>
      <c r="E49" s="32">
        <v>4</v>
      </c>
      <c r="F49" s="32" t="s">
        <v>129</v>
      </c>
      <c r="G49" s="33">
        <v>0.143</v>
      </c>
      <c r="H49" s="20">
        <f t="shared" si="2"/>
        <v>0.572</v>
      </c>
      <c r="I49" s="41" t="s">
        <v>130</v>
      </c>
      <c r="J49" s="35"/>
      <c r="K49" s="35"/>
      <c r="L49" s="35"/>
      <c r="M49" s="35"/>
      <c r="N49" s="35"/>
    </row>
    <row r="50" s="3" customFormat="1" customHeight="1" spans="1:14">
      <c r="A50" s="29" t="s">
        <v>164</v>
      </c>
      <c r="B50" s="30" t="s">
        <v>113</v>
      </c>
      <c r="C50" s="30" t="s">
        <v>127</v>
      </c>
      <c r="D50" s="31" t="s">
        <v>133</v>
      </c>
      <c r="E50" s="32">
        <v>24</v>
      </c>
      <c r="F50" s="32" t="s">
        <v>129</v>
      </c>
      <c r="G50" s="33">
        <v>0.151</v>
      </c>
      <c r="H50" s="20">
        <f t="shared" si="2"/>
        <v>3.624</v>
      </c>
      <c r="I50" s="41" t="s">
        <v>130</v>
      </c>
      <c r="J50" s="35"/>
      <c r="K50" s="35"/>
      <c r="L50" s="35"/>
      <c r="M50" s="35"/>
      <c r="N50" s="35"/>
    </row>
    <row r="51" s="3" customFormat="1" customHeight="1" spans="1:14">
      <c r="A51" s="29" t="s">
        <v>165</v>
      </c>
      <c r="B51" s="30" t="s">
        <v>113</v>
      </c>
      <c r="C51" s="30" t="s">
        <v>127</v>
      </c>
      <c r="D51" s="31" t="s">
        <v>136</v>
      </c>
      <c r="E51" s="32">
        <v>8</v>
      </c>
      <c r="F51" s="32" t="s">
        <v>129</v>
      </c>
      <c r="G51" s="33">
        <v>0.273</v>
      </c>
      <c r="H51" s="20">
        <f t="shared" si="2"/>
        <v>2.184</v>
      </c>
      <c r="I51" s="41" t="s">
        <v>130</v>
      </c>
      <c r="J51" s="35"/>
      <c r="K51" s="35"/>
      <c r="L51" s="35"/>
      <c r="M51" s="35"/>
      <c r="N51" s="35"/>
    </row>
    <row r="52" s="3" customFormat="1" customHeight="1" spans="1:14">
      <c r="A52" s="29" t="s">
        <v>166</v>
      </c>
      <c r="B52" s="30" t="s">
        <v>113</v>
      </c>
      <c r="C52" s="30" t="s">
        <v>127</v>
      </c>
      <c r="D52" s="31" t="s">
        <v>136</v>
      </c>
      <c r="E52" s="32">
        <v>8</v>
      </c>
      <c r="F52" s="32" t="s">
        <v>129</v>
      </c>
      <c r="G52" s="33">
        <v>0.273</v>
      </c>
      <c r="H52" s="20">
        <f t="shared" si="2"/>
        <v>2.184</v>
      </c>
      <c r="I52" s="41" t="s">
        <v>130</v>
      </c>
      <c r="J52" s="35"/>
      <c r="K52" s="35"/>
      <c r="L52" s="35"/>
      <c r="M52" s="35"/>
      <c r="N52" s="35"/>
    </row>
    <row r="53" s="3" customFormat="1" customHeight="1" spans="1:14">
      <c r="A53" s="29" t="s">
        <v>167</v>
      </c>
      <c r="B53" s="30" t="s">
        <v>113</v>
      </c>
      <c r="C53" s="30" t="s">
        <v>127</v>
      </c>
      <c r="D53" s="31" t="s">
        <v>136</v>
      </c>
      <c r="E53" s="32">
        <v>24</v>
      </c>
      <c r="F53" s="32" t="s">
        <v>129</v>
      </c>
      <c r="G53" s="33">
        <v>0.273</v>
      </c>
      <c r="H53" s="20">
        <f t="shared" si="2"/>
        <v>6.552</v>
      </c>
      <c r="I53" s="41" t="s">
        <v>130</v>
      </c>
      <c r="J53" s="35"/>
      <c r="K53" s="35"/>
      <c r="L53" s="35"/>
      <c r="M53" s="35"/>
      <c r="N53" s="35"/>
    </row>
    <row r="54" s="3" customFormat="1" customHeight="1" spans="1:15">
      <c r="A54" s="5"/>
      <c r="B54" s="21"/>
      <c r="C54" s="21"/>
      <c r="D54" s="4"/>
      <c r="G54" s="6"/>
      <c r="H54" s="6"/>
      <c r="J54" s="39"/>
      <c r="K54" s="35"/>
      <c r="L54" s="35"/>
      <c r="M54" s="35"/>
      <c r="N54" s="35"/>
      <c r="O54" s="35"/>
    </row>
    <row r="55" s="3" customFormat="1" customHeight="1" spans="1:15">
      <c r="A55" s="5"/>
      <c r="B55" s="21"/>
      <c r="C55" s="30" t="s">
        <v>127</v>
      </c>
      <c r="D55" s="21" t="s">
        <v>168</v>
      </c>
      <c r="E55" s="3">
        <v>10</v>
      </c>
      <c r="F55" s="3" t="s">
        <v>169</v>
      </c>
      <c r="G55" s="6"/>
      <c r="H55" s="6"/>
      <c r="J55" s="42" t="s">
        <v>170</v>
      </c>
      <c r="K55" s="35"/>
      <c r="L55" s="35"/>
      <c r="M55" s="35"/>
      <c r="N55" s="35"/>
      <c r="O55" s="35"/>
    </row>
    <row r="56" s="3" customFormat="1" customHeight="1" spans="1:15">
      <c r="A56" s="5"/>
      <c r="B56" s="21"/>
      <c r="C56" s="30" t="s">
        <v>114</v>
      </c>
      <c r="D56" s="21" t="s">
        <v>171</v>
      </c>
      <c r="E56" s="3">
        <v>20</v>
      </c>
      <c r="F56" s="3" t="s">
        <v>169</v>
      </c>
      <c r="G56" s="6"/>
      <c r="H56" s="6"/>
      <c r="J56" s="43"/>
      <c r="K56" s="35"/>
      <c r="L56" s="35"/>
      <c r="M56" s="35"/>
      <c r="N56" s="35"/>
      <c r="O56" s="35"/>
    </row>
    <row r="57" s="4" customFormat="1" customHeight="1" spans="1:15">
      <c r="A57" s="27" t="s">
        <v>172</v>
      </c>
      <c r="B57" s="28"/>
      <c r="C57" s="28"/>
      <c r="D57" s="28"/>
      <c r="E57" s="28"/>
      <c r="F57" s="28"/>
      <c r="G57" s="28"/>
      <c r="H57" s="28"/>
      <c r="I57" s="28"/>
      <c r="J57" s="40"/>
      <c r="K57" s="37"/>
      <c r="L57" s="37"/>
      <c r="M57" s="37"/>
      <c r="N57" s="37"/>
      <c r="O57" s="37"/>
    </row>
    <row r="58" s="3" customFormat="1" customHeight="1" spans="1:15">
      <c r="A58" s="5"/>
      <c r="B58" s="21"/>
      <c r="C58" s="21"/>
      <c r="D58" s="4"/>
      <c r="G58" s="6"/>
      <c r="H58" s="6"/>
      <c r="J58" s="39"/>
      <c r="K58" s="35"/>
      <c r="L58" s="35"/>
      <c r="M58" s="35"/>
      <c r="N58" s="35"/>
      <c r="O58" s="35"/>
    </row>
    <row r="59" s="3" customFormat="1" customHeight="1" spans="1:15">
      <c r="A59" s="5"/>
      <c r="B59" s="21"/>
      <c r="C59" s="21"/>
      <c r="D59" s="4"/>
      <c r="G59" s="6"/>
      <c r="H59" s="6"/>
      <c r="J59" s="39"/>
      <c r="K59" s="35"/>
      <c r="L59" s="35"/>
      <c r="M59" s="35"/>
      <c r="N59" s="35"/>
      <c r="O59" s="35"/>
    </row>
    <row r="60" s="3" customFormat="1" customHeight="1" spans="1:15">
      <c r="A60" s="5"/>
      <c r="B60" s="21"/>
      <c r="C60" s="21"/>
      <c r="D60" s="4"/>
      <c r="G60" s="6"/>
      <c r="H60" s="6"/>
      <c r="J60" s="39"/>
      <c r="K60" s="35"/>
      <c r="L60" s="35"/>
      <c r="M60" s="35"/>
      <c r="N60" s="35"/>
      <c r="O60" s="35"/>
    </row>
    <row r="61" s="3" customFormat="1" customHeight="1" spans="1:15">
      <c r="A61" s="5"/>
      <c r="B61" s="21"/>
      <c r="C61" s="21"/>
      <c r="D61" s="4"/>
      <c r="G61" s="6"/>
      <c r="H61" s="6"/>
      <c r="J61" s="39"/>
      <c r="K61" s="35"/>
      <c r="L61" s="35"/>
      <c r="M61" s="35"/>
      <c r="N61" s="35"/>
      <c r="O61" s="35"/>
    </row>
    <row r="62" s="3" customFormat="1" customHeight="1" spans="1:15">
      <c r="A62" s="5"/>
      <c r="B62" s="21"/>
      <c r="C62" s="21"/>
      <c r="D62" s="4"/>
      <c r="G62" s="6"/>
      <c r="H62" s="6"/>
      <c r="J62" s="39"/>
      <c r="K62" s="35"/>
      <c r="L62" s="35"/>
      <c r="M62" s="35"/>
      <c r="N62" s="35"/>
      <c r="O62" s="35"/>
    </row>
    <row r="63" s="3" customFormat="1" customHeight="1" spans="1:15">
      <c r="A63" s="5"/>
      <c r="B63" s="21"/>
      <c r="C63" s="21"/>
      <c r="D63" s="4"/>
      <c r="G63" s="6"/>
      <c r="H63" s="6"/>
      <c r="J63" s="39"/>
      <c r="K63" s="35"/>
      <c r="L63" s="35"/>
      <c r="M63" s="35"/>
      <c r="N63" s="35"/>
      <c r="O63" s="35"/>
    </row>
    <row r="64" s="3" customFormat="1" customHeight="1" spans="1:15">
      <c r="A64" s="5"/>
      <c r="B64" s="21"/>
      <c r="C64" s="21"/>
      <c r="D64" s="4"/>
      <c r="G64" s="6"/>
      <c r="H64" s="6"/>
      <c r="J64" s="39"/>
      <c r="K64" s="35"/>
      <c r="L64" s="35"/>
      <c r="M64" s="35"/>
      <c r="N64" s="35"/>
      <c r="O64" s="35"/>
    </row>
    <row r="65" s="3" customFormat="1" customHeight="1" spans="1:15">
      <c r="A65" s="5"/>
      <c r="B65" s="21"/>
      <c r="C65" s="21"/>
      <c r="D65" s="4"/>
      <c r="G65" s="6"/>
      <c r="H65" s="6"/>
      <c r="J65" s="39"/>
      <c r="K65" s="35"/>
      <c r="L65" s="35"/>
      <c r="M65" s="35"/>
      <c r="N65" s="35"/>
      <c r="O65" s="35"/>
    </row>
    <row r="66" s="3" customFormat="1" customHeight="1" spans="1:15">
      <c r="A66" s="5"/>
      <c r="B66" s="21"/>
      <c r="C66" s="21"/>
      <c r="D66" s="4"/>
      <c r="G66" s="6"/>
      <c r="H66" s="6"/>
      <c r="J66" s="39"/>
      <c r="K66" s="35"/>
      <c r="L66" s="35"/>
      <c r="M66" s="35"/>
      <c r="N66" s="35"/>
      <c r="O66" s="35"/>
    </row>
    <row r="67" s="3" customFormat="1" customHeight="1" spans="1:15">
      <c r="A67" s="5"/>
      <c r="B67" s="21"/>
      <c r="C67" s="21"/>
      <c r="D67" s="4"/>
      <c r="G67" s="6"/>
      <c r="H67" s="6"/>
      <c r="J67" s="39"/>
      <c r="K67" s="35"/>
      <c r="L67" s="35"/>
      <c r="M67" s="35"/>
      <c r="N67" s="35"/>
      <c r="O67" s="35"/>
    </row>
    <row r="68" s="3" customFormat="1" customHeight="1" spans="1:15">
      <c r="A68" s="5"/>
      <c r="B68" s="21"/>
      <c r="C68" s="21"/>
      <c r="D68" s="4"/>
      <c r="G68" s="6"/>
      <c r="H68" s="6"/>
      <c r="J68" s="39"/>
      <c r="K68" s="35"/>
      <c r="L68" s="35"/>
      <c r="M68" s="35"/>
      <c r="N68" s="35"/>
      <c r="O68" s="35"/>
    </row>
    <row r="69" s="3" customFormat="1" customHeight="1" spans="1:15">
      <c r="A69" s="5"/>
      <c r="B69" s="21"/>
      <c r="C69" s="21"/>
      <c r="D69" s="4"/>
      <c r="G69" s="6"/>
      <c r="H69" s="6"/>
      <c r="J69" s="39"/>
      <c r="K69" s="35"/>
      <c r="L69" s="35"/>
      <c r="M69" s="35"/>
      <c r="N69" s="35"/>
      <c r="O69" s="35"/>
    </row>
    <row r="70" s="3" customFormat="1" customHeight="1" spans="1:15">
      <c r="A70" s="5"/>
      <c r="B70" s="21"/>
      <c r="C70" s="21"/>
      <c r="D70" s="4"/>
      <c r="G70" s="6"/>
      <c r="H70" s="6"/>
      <c r="J70" s="39"/>
      <c r="K70" s="35"/>
      <c r="L70" s="35"/>
      <c r="M70" s="35"/>
      <c r="N70" s="35"/>
      <c r="O70" s="35"/>
    </row>
    <row r="71" s="3" customFormat="1" customHeight="1" spans="1:15">
      <c r="A71" s="5"/>
      <c r="B71" s="21"/>
      <c r="C71" s="21"/>
      <c r="D71" s="4"/>
      <c r="G71" s="6"/>
      <c r="H71" s="6"/>
      <c r="J71" s="39"/>
      <c r="K71" s="35"/>
      <c r="L71" s="35"/>
      <c r="M71" s="35"/>
      <c r="N71" s="35"/>
      <c r="O71" s="35"/>
    </row>
    <row r="72" s="3" customFormat="1" customHeight="1" spans="1:15">
      <c r="A72" s="5"/>
      <c r="B72" s="21"/>
      <c r="C72" s="21"/>
      <c r="D72" s="4"/>
      <c r="G72" s="6"/>
      <c r="H72" s="6"/>
      <c r="J72" s="39"/>
      <c r="K72" s="35"/>
      <c r="L72" s="35"/>
      <c r="M72" s="35"/>
      <c r="N72" s="35"/>
      <c r="O72" s="35"/>
    </row>
    <row r="73" s="3" customFormat="1" customHeight="1" spans="1:15">
      <c r="A73" s="5"/>
      <c r="B73" s="21"/>
      <c r="C73" s="21"/>
      <c r="D73" s="4"/>
      <c r="G73" s="6"/>
      <c r="H73" s="6"/>
      <c r="J73" s="39"/>
      <c r="K73" s="35"/>
      <c r="L73" s="35"/>
      <c r="M73" s="35"/>
      <c r="N73" s="35"/>
      <c r="O73" s="35"/>
    </row>
    <row r="74" s="3" customFormat="1" customHeight="1" spans="1:15">
      <c r="A74" s="5"/>
      <c r="B74" s="21"/>
      <c r="C74" s="21"/>
      <c r="D74" s="4"/>
      <c r="G74" s="6"/>
      <c r="H74" s="6"/>
      <c r="J74" s="39"/>
      <c r="K74" s="35"/>
      <c r="L74" s="35"/>
      <c r="M74" s="35"/>
      <c r="N74" s="35"/>
      <c r="O74" s="35"/>
    </row>
    <row r="75" s="3" customFormat="1" customHeight="1" spans="1:15">
      <c r="A75" s="5"/>
      <c r="B75" s="21"/>
      <c r="C75" s="21"/>
      <c r="D75" s="4"/>
      <c r="G75" s="6"/>
      <c r="H75" s="6"/>
      <c r="J75" s="39"/>
      <c r="K75" s="35"/>
      <c r="L75" s="35"/>
      <c r="M75" s="35"/>
      <c r="N75" s="35"/>
      <c r="O75" s="35"/>
    </row>
    <row r="76" s="3" customFormat="1" customHeight="1" spans="1:15">
      <c r="A76" s="5"/>
      <c r="B76" s="21"/>
      <c r="C76" s="21"/>
      <c r="D76" s="4"/>
      <c r="G76" s="6"/>
      <c r="H76" s="6"/>
      <c r="J76" s="39"/>
      <c r="K76" s="35"/>
      <c r="L76" s="35"/>
      <c r="M76" s="35"/>
      <c r="N76" s="35"/>
      <c r="O76" s="35"/>
    </row>
    <row r="77" s="3" customFormat="1" customHeight="1" spans="1:15">
      <c r="A77" s="5"/>
      <c r="B77" s="21"/>
      <c r="C77" s="21"/>
      <c r="D77" s="4"/>
      <c r="G77" s="6"/>
      <c r="H77" s="6"/>
      <c r="J77" s="39"/>
      <c r="K77" s="35"/>
      <c r="L77" s="35"/>
      <c r="M77" s="35"/>
      <c r="N77" s="35"/>
      <c r="O77" s="35"/>
    </row>
  </sheetData>
  <sheetProtection selectLockedCells="1" formatCells="0"/>
  <autoFilter xmlns:etc="http://www.wps.cn/officeDocument/2017/etCustomData" ref="A4:P21" etc:filterBottomFollowUsedRange="0">
    <extLst/>
  </autoFilter>
  <mergeCells count="14">
    <mergeCell ref="A1:J1"/>
    <mergeCell ref="A2:B2"/>
    <mergeCell ref="C2:D2"/>
    <mergeCell ref="E2:F2"/>
    <mergeCell ref="G2:J2"/>
    <mergeCell ref="A3:B3"/>
    <mergeCell ref="C3:D3"/>
    <mergeCell ref="E3:F3"/>
    <mergeCell ref="G3:J3"/>
    <mergeCell ref="A5:J5"/>
    <mergeCell ref="A23:J23"/>
    <mergeCell ref="A41:J41"/>
    <mergeCell ref="A57:J57"/>
    <mergeCell ref="J55:J56"/>
  </mergeCells>
  <printOptions horizontalCentered="1"/>
  <pageMargins left="0.196527777777778" right="0.196527777777778" top="0.786805555555556" bottom="0.904861111111111" header="0.196527777777778" footer="0.196527777777778"/>
  <pageSetup paperSize="9" scale="81" fitToHeight="0" orientation="portrait" blackAndWhite="1" horizontalDpi="600"/>
  <headerFooter>
    <oddHeader>&amp;L&amp;"楷体,常规"&amp;18江苏索普赛瑞装备制造有限公司&amp;R&amp;12SOPOSR-GY-001C</oddHeader>
    <oddFooter>&amp;L&amp;"-"&amp;14编制：&amp;U          &amp;U  审核：&amp;U           &amp;U
日期：&amp;U          &amp;U  日期：&amp;U           &amp;C&amp;"-"&amp;14             批准：&amp;U           &amp;U
     要求到货日期：&amp;U           &amp;R&amp;14 
以上重量仅作参考，
不作为结算依据。 
第&amp;P页/共&amp;N页</oddFooter>
  </headerFooter>
  <rowBreaks count="1" manualBreakCount="1">
    <brk id="40" max="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公式</vt:lpstr>
      <vt:lpstr>长清单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徐良斌</dc:creator>
  <cp:lastModifiedBy>WPS_1689645068</cp:lastModifiedBy>
  <dcterms:created xsi:type="dcterms:W3CDTF">2010-08-09T00:31:00Z</dcterms:created>
  <cp:lastPrinted>2025-04-23T06:13:00Z</cp:lastPrinted>
  <dcterms:modified xsi:type="dcterms:W3CDTF">2025-09-05T01:58:21Z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>
    <vt:lpwstr>20</vt:lpwstr>
  </property>
  <property fmtid="{D5CDD505-2E9C-101B-9397-08002B2CF9AE}" pid="4" name="ICV">
    <vt:lpwstr>0EA0B2F56A474C7C9ED649DE72A980FE_13</vt:lpwstr>
  </property>
  <property fmtid="{D5CDD505-2E9C-101B-9397-08002B2CF9AE}" pid="5" name="KSOReadingLayout">
    <vt:bool>true</vt:bool>
  </property>
</Properties>
</file>