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Sheet1!$A$2:$K$14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<sst xmlns="http://schemas.openxmlformats.org/spreadsheetml/2006/main" count="85" uniqueCount="45">
  <si>
    <t>索普赛瑞询价单</t>
  </si>
  <si>
    <t>名称</t>
  </si>
  <si>
    <t>图号及标准</t>
  </si>
  <si>
    <t>规格mm</t>
  </si>
  <si>
    <t>材质</t>
  </si>
  <si>
    <t>单位</t>
  </si>
  <si>
    <t>单套数量</t>
  </si>
  <si>
    <t>总数量</t>
  </si>
  <si>
    <t>含税单价（元/件）</t>
  </si>
  <si>
    <t>含税总价（元）</t>
  </si>
  <si>
    <t>项目编号及名称</t>
  </si>
  <si>
    <t>加工内容</t>
  </si>
  <si>
    <t>蝶形封头</t>
  </si>
  <si>
    <t>GB/T25198-2023</t>
  </si>
  <si>
    <t>THA 3400x10（8.7）</t>
  </si>
  <si>
    <t>310M</t>
  </si>
  <si>
    <t>件</t>
  </si>
  <si>
    <t>260173130/31、260173134/35</t>
  </si>
  <si>
    <t>按标准加工</t>
  </si>
  <si>
    <t>合计：</t>
  </si>
  <si>
    <r>
      <rPr>
        <sz val="11"/>
        <color theme="1"/>
        <rFont val="宋体"/>
        <charset val="134"/>
        <scheme val="minor"/>
      </rPr>
      <t>1.报价含全额增值税专用发票，税率：13%。（若有偏离，请注明）
2</t>
    </r>
    <r>
      <rPr>
        <sz val="11"/>
        <color rgb="FFFF0000"/>
        <rFont val="宋体"/>
        <charset val="134"/>
        <scheme val="minor"/>
      </rPr>
      <t>.</t>
    </r>
    <r>
      <rPr>
        <sz val="11"/>
        <rFont val="宋体"/>
        <charset val="134"/>
        <scheme val="minor"/>
      </rPr>
      <t>报价含加工完成后送货到江苏索普赛瑞装备制造有限公司仓库。</t>
    </r>
    <r>
      <rPr>
        <sz val="11"/>
        <color theme="1"/>
        <rFont val="宋体"/>
        <charset val="134"/>
        <scheme val="minor"/>
      </rPr>
      <t xml:space="preserve">
3.付款方式：电汇结算，货到验收合格、发票到后一个月内支付货款。（若有偏离，请注明）
4.委托方提供材料，蝶形封头整体交货。
5.交货期：15天。</t>
    </r>
  </si>
  <si>
    <t>报价日期：</t>
  </si>
  <si>
    <t>交货期：</t>
  </si>
  <si>
    <t>报价有效期：</t>
  </si>
  <si>
    <t>报价联系人：</t>
  </si>
  <si>
    <t>数量</t>
  </si>
  <si>
    <t>密封膨胀板</t>
  </si>
  <si>
    <t>15SCG2303-2-1-1-5</t>
  </si>
  <si>
    <t>2710x1340x4</t>
  </si>
  <si>
    <t>S30408</t>
  </si>
  <si>
    <t>按图钻孔、折边</t>
  </si>
  <si>
    <t>15SCG2303-1-1-1-3</t>
  </si>
  <si>
    <t>3070x1240x4</t>
  </si>
  <si>
    <t>15SCG2406-2-1-1-5</t>
  </si>
  <si>
    <t>3208x3195x4</t>
  </si>
  <si>
    <t>15SCG2406-3-1-1-5</t>
  </si>
  <si>
    <t>3220x2565x4</t>
  </si>
  <si>
    <t>15SCG2406-2-2-1-5</t>
  </si>
  <si>
    <t>3208x1440x4</t>
  </si>
  <si>
    <t>2405210084、2405210085</t>
  </si>
  <si>
    <t>15SCG2410-2-1-8</t>
  </si>
  <si>
    <t>3130x1395x4</t>
  </si>
  <si>
    <t>15SCG2410-2-2-4</t>
  </si>
  <si>
    <t>3060x1320x4</t>
  </si>
  <si>
    <r>
      <rPr>
        <sz val="11"/>
        <color theme="1"/>
        <rFont val="宋体"/>
        <charset val="134"/>
        <scheme val="minor"/>
      </rPr>
      <t>1.报价含全额增值税专用发票，税率：13%。（若有偏离，请注明）
2</t>
    </r>
    <r>
      <rPr>
        <sz val="11"/>
        <color rgb="FFFF0000"/>
        <rFont val="宋体"/>
        <charset val="134"/>
        <scheme val="minor"/>
      </rPr>
      <t>.</t>
    </r>
    <r>
      <rPr>
        <sz val="11"/>
        <rFont val="宋体"/>
        <charset val="134"/>
        <scheme val="minor"/>
      </rPr>
      <t>报价含加工完成后送货到江苏索普赛瑞装备制造有限公司仓库。</t>
    </r>
    <r>
      <rPr>
        <sz val="11"/>
        <color theme="1"/>
        <rFont val="宋体"/>
        <charset val="134"/>
        <scheme val="minor"/>
      </rPr>
      <t xml:space="preserve">
3.付款方式：承兑结算，货到验收合格、发票到后三个月内支付货款。（若有偏离，请注明）
4.委托方提供材料，刨花可抵扣加工费。
5.交货期：15天。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</si>
</sst>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25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9" applyNumberFormat="0" applyAlignment="0" applyProtection="0">
      <alignment vertical="center"/>
    </xf>
    <xf numFmtId="0" fontId="12" fillId="5" borderId="10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6" borderId="11" applyNumberFormat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2" fillId="0" borderId="0">
      <alignment vertical="center"/>
    </xf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 shrinkToFit="1"/>
      <protection locked="0"/>
    </xf>
    <xf numFmtId="0" fontId="2" fillId="2" borderId="1" xfId="0" applyFont="1" applyFill="1" applyBorder="1" applyAlignment="1" applyProtection="1">
      <alignment horizontal="center" vertical="center" wrapText="1" shrinkToFit="1"/>
      <protection locked="0"/>
    </xf>
    <xf numFmtId="0" fontId="2" fillId="2" borderId="2" xfId="0" applyFont="1" applyFill="1" applyBorder="1" applyAlignment="1" applyProtection="1">
      <alignment horizontal="center" vertical="center" wrapText="1" shrinkToFit="1"/>
      <protection locked="0"/>
    </xf>
    <xf numFmtId="0" fontId="2" fillId="2" borderId="3" xfId="0" applyFont="1" applyFill="1" applyBorder="1" applyAlignment="1" applyProtection="1">
      <alignment horizontal="center" vertical="center" shrinkToFit="1"/>
      <protection locked="0"/>
    </xf>
    <xf numFmtId="0" fontId="2" fillId="2" borderId="4" xfId="0" applyFont="1" applyFill="1" applyBorder="1" applyAlignment="1" applyProtection="1">
      <alignment horizontal="center" vertical="center" shrinkToFit="1"/>
      <protection locked="0"/>
    </xf>
    <xf numFmtId="0" fontId="2" fillId="2" borderId="5" xfId="0" applyFont="1" applyFill="1" applyBorder="1" applyAlignment="1" applyProtection="1">
      <alignment horizontal="center" vertical="center" shrinkToFit="1"/>
      <protection locked="0"/>
    </xf>
    <xf numFmtId="176" fontId="2" fillId="2" borderId="1" xfId="0" applyNumberFormat="1" applyFont="1" applyFill="1" applyBorder="1" applyAlignment="1" applyProtection="1">
      <alignment horizontal="center" vertical="center"/>
      <protection locked="0"/>
    </xf>
    <xf numFmtId="177" fontId="2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 2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K13"/>
  <sheetViews>
    <sheetView tabSelected="1" workbookViewId="0">
      <selection activeCell="I18" sqref="I18"/>
    </sheetView>
  </sheetViews>
  <sheetFormatPr defaultColWidth="9" defaultRowHeight="13.5"/>
  <cols>
    <col min="1" max="1" width="16.8833333333333" customWidth="1"/>
    <col min="2" max="2" width="16.5" customWidth="1"/>
    <col min="3" max="3" width="20.5" customWidth="1"/>
    <col min="4" max="4" width="14.5" customWidth="1"/>
    <col min="5" max="5" width="6.375" customWidth="1"/>
    <col min="6" max="6" width="5.25" customWidth="1"/>
    <col min="7" max="7" width="7.75" customWidth="1"/>
    <col min="8" max="8" width="11.625" customWidth="1"/>
    <col min="9" max="9" width="10.725" customWidth="1"/>
    <col min="10" max="10" width="13.5" customWidth="1"/>
    <col min="11" max="11" width="31.5" customWidth="1"/>
    <col min="12" max="12" width="12.8166666666667"/>
  </cols>
  <sheetData>
    <row r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ht="51" customHeight="1" spans="1:11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  <c r="K3" s="5" t="s">
        <v>11</v>
      </c>
    </row>
    <row r="4" ht="37" customHeight="1" spans="1:11">
      <c r="A4" s="6" t="s">
        <v>12</v>
      </c>
      <c r="B4" s="6" t="s">
        <v>13</v>
      </c>
      <c r="C4" s="7" t="s">
        <v>14</v>
      </c>
      <c r="D4" s="6" t="s">
        <v>15</v>
      </c>
      <c r="E4" s="6" t="s">
        <v>16</v>
      </c>
      <c r="F4" s="6">
        <v>1</v>
      </c>
      <c r="G4" s="6">
        <f>F4*4</f>
        <v>4</v>
      </c>
      <c r="H4" s="6">
        <v>3300</v>
      </c>
      <c r="I4" s="6">
        <f>G4*H4</f>
        <v>13200</v>
      </c>
      <c r="J4" s="8" t="s">
        <v>17</v>
      </c>
      <c r="K4" s="7" t="s">
        <v>18</v>
      </c>
    </row>
    <row r="5" ht="26" customHeight="1" spans="1:11">
      <c r="A5" s="9" t="s">
        <v>19</v>
      </c>
      <c r="B5" s="10"/>
      <c r="C5" s="10"/>
      <c r="D5" s="10"/>
      <c r="E5" s="11"/>
      <c r="F5" s="11"/>
      <c r="G5" s="12">
        <f>SUM(G4:G4)</f>
        <v>4</v>
      </c>
      <c r="H5" s="12"/>
      <c r="I5" s="13">
        <f>SUM(I4:I4)</f>
        <v>13200</v>
      </c>
      <c r="J5" s="12"/>
      <c r="K5" s="2"/>
    </row>
    <row r="6" spans="1:11">
      <c r="A6" s="14" t="s">
        <v>20</v>
      </c>
      <c r="B6" s="14"/>
      <c r="C6" s="15"/>
      <c r="D6" s="15"/>
      <c r="E6" s="15"/>
      <c r="F6" s="15"/>
      <c r="G6" s="15"/>
      <c r="H6" s="15"/>
      <c r="I6" s="15"/>
      <c r="J6" s="15"/>
      <c r="K6" s="15"/>
    </row>
    <row r="7" spans="1:11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</row>
    <row r="8" spans="1:11">
      <c r="A8" s="15"/>
      <c r="B8" s="15"/>
      <c r="C8" s="15"/>
      <c r="D8" s="15"/>
      <c r="E8" s="15"/>
      <c r="F8" s="15"/>
      <c r="G8" s="15"/>
      <c r="H8" s="15"/>
      <c r="I8" s="15"/>
      <c r="J8" s="15"/>
      <c r="K8" s="15"/>
    </row>
    <row r="9" ht="45" customHeight="1" spans="1:11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</row>
    <row r="10" spans="1:11">
      <c r="C10" t="s">
        <v>21</v>
      </c>
    </row>
    <row r="11" spans="1:11">
      <c r="C11" t="s">
        <v>22</v>
      </c>
    </row>
    <row r="12" spans="1:11">
      <c r="C12" t="s">
        <v>23</v>
      </c>
    </row>
    <row r="13" spans="1:11">
      <c r="C13" t="s">
        <v>24</v>
      </c>
    </row>
  </sheetData>
  <mergeCells count="3">
    <mergeCell ref="A5:E5"/>
    <mergeCell ref="A1:K2"/>
    <mergeCell ref="A6:K9"/>
  </mergeCells>
  <pageMargins left="0.318055555555556" right="0.459027777777778" top="0.75" bottom="0.75" header="0.3" footer="0.3"/>
  <pageSetup paperSize="9" scale="94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L19"/>
  <sheetViews>
    <sheetView workbookViewId="0">
      <selection activeCell="N24" sqref="N24"/>
    </sheetView>
  </sheetViews>
  <sheetFormatPr defaultColWidth="9" defaultRowHeight="13.5"/>
  <cols>
    <col min="1" max="1" width="16.8833333333333" customWidth="1"/>
    <col min="2" max="2" width="16.5" customWidth="1"/>
    <col min="3" max="3" width="20.5" customWidth="1"/>
    <col min="4" max="4" width="14.5" customWidth="1"/>
    <col min="5" max="5" width="6.375" customWidth="1"/>
    <col min="6" max="6" width="7.75" customWidth="1"/>
    <col min="7" max="7" width="11.625" customWidth="1"/>
    <col min="8" max="8" width="10.725" customWidth="1"/>
    <col min="9" max="9" width="11.5" customWidth="1"/>
    <col min="10" max="10" width="31.5" customWidth="1"/>
    <col min="11" max="11" width="12.8166666666667"/>
  </cols>
  <sheetData>
    <row r="1" customForma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customFormat="1" spans="1:12">
      <c r="A2" s="1"/>
      <c r="B2" s="1"/>
      <c r="C2" s="1"/>
      <c r="D2" s="1"/>
      <c r="E2" s="1"/>
      <c r="F2" s="1"/>
      <c r="G2" s="1"/>
      <c r="H2" s="1"/>
      <c r="I2" s="1"/>
      <c r="J2" s="1"/>
    </row>
    <row r="3" customFormat="1" ht="51" customHeight="1" spans="1:12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25</v>
      </c>
      <c r="G3" s="3" t="s">
        <v>8</v>
      </c>
      <c r="H3" s="3" t="s">
        <v>9</v>
      </c>
      <c r="I3" s="4" t="s">
        <v>10</v>
      </c>
      <c r="J3" s="5" t="s">
        <v>11</v>
      </c>
    </row>
    <row r="4" customFormat="1" ht="26" customHeight="1" spans="1:12">
      <c r="A4" s="6" t="s">
        <v>26</v>
      </c>
      <c r="B4" s="6" t="s">
        <v>27</v>
      </c>
      <c r="C4" s="7" t="s">
        <v>28</v>
      </c>
      <c r="D4" s="6" t="s">
        <v>29</v>
      </c>
      <c r="E4" s="6" t="s">
        <v>16</v>
      </c>
      <c r="F4" s="6">
        <v>1</v>
      </c>
      <c r="G4" s="6">
        <f>0.08*4*159*1.5+0.12*4*100*1.5</f>
        <v>148.32</v>
      </c>
      <c r="H4" s="6">
        <f t="shared" ref="H4:H10" si="0">F4*G4</f>
        <v>148.32</v>
      </c>
      <c r="I4" s="8">
        <v>2304410014</v>
      </c>
      <c r="J4" s="7" t="s">
        <v>30</v>
      </c>
      <c r="K4">
        <f>0.08*100+0.04*156</f>
        <v>14.24</v>
      </c>
    </row>
    <row r="5" customFormat="1" ht="26" customHeight="1" spans="1:12">
      <c r="A5" s="6" t="s">
        <v>26</v>
      </c>
      <c r="B5" s="6" t="s">
        <v>31</v>
      </c>
      <c r="C5" s="7" t="s">
        <v>32</v>
      </c>
      <c r="D5" s="6" t="s">
        <v>29</v>
      </c>
      <c r="E5" s="6" t="s">
        <v>16</v>
      </c>
      <c r="F5" s="6">
        <v>1</v>
      </c>
      <c r="G5" s="6">
        <f>0.08*4*208*1.5+0.12*4*100*1.5</f>
        <v>171.84</v>
      </c>
      <c r="H5" s="6">
        <f t="shared" si="0"/>
        <v>171.84</v>
      </c>
      <c r="I5" s="8">
        <v>2304410015</v>
      </c>
      <c r="J5" s="7" t="s">
        <v>30</v>
      </c>
      <c r="K5">
        <f>0.08*208+0.04*100</f>
        <v>20.64</v>
      </c>
    </row>
    <row r="6" customFormat="1" ht="26" customHeight="1" spans="1:12">
      <c r="A6" s="6" t="s">
        <v>26</v>
      </c>
      <c r="B6" s="6" t="s">
        <v>33</v>
      </c>
      <c r="C6" s="7" t="s">
        <v>34</v>
      </c>
      <c r="D6" s="6" t="s">
        <v>29</v>
      </c>
      <c r="E6" s="6" t="s">
        <v>16</v>
      </c>
      <c r="F6" s="6">
        <v>1</v>
      </c>
      <c r="G6" s="6">
        <f>0.1*4*840*1.5</f>
        <v>504</v>
      </c>
      <c r="H6" s="6">
        <f t="shared" si="0"/>
        <v>504</v>
      </c>
      <c r="I6" s="8">
        <v>2405210084</v>
      </c>
      <c r="J6" s="7" t="s">
        <v>30</v>
      </c>
      <c r="K6">
        <f>0.05*840</f>
        <v>42</v>
      </c>
    </row>
    <row r="7" customFormat="1" ht="26" customHeight="1" spans="1:12">
      <c r="A7" s="6" t="s">
        <v>26</v>
      </c>
      <c r="B7" s="6" t="s">
        <v>35</v>
      </c>
      <c r="C7" s="7" t="s">
        <v>36</v>
      </c>
      <c r="D7" s="6" t="s">
        <v>29</v>
      </c>
      <c r="E7" s="6" t="s">
        <v>16</v>
      </c>
      <c r="F7" s="6">
        <v>1</v>
      </c>
      <c r="G7" s="6">
        <f>0.1*4*660*1.5</f>
        <v>396</v>
      </c>
      <c r="H7" s="6">
        <f t="shared" si="0"/>
        <v>396</v>
      </c>
      <c r="I7" s="8">
        <v>2405210085</v>
      </c>
      <c r="J7" s="7" t="s">
        <v>30</v>
      </c>
      <c r="K7">
        <f>0.05*660</f>
        <v>33</v>
      </c>
    </row>
    <row r="8" customFormat="1" ht="26" customHeight="1" spans="1:12">
      <c r="A8" s="6" t="s">
        <v>26</v>
      </c>
      <c r="B8" s="6" t="s">
        <v>37</v>
      </c>
      <c r="C8" s="7" t="s">
        <v>38</v>
      </c>
      <c r="D8" s="6" t="s">
        <v>29</v>
      </c>
      <c r="E8" s="6" t="s">
        <v>16</v>
      </c>
      <c r="F8" s="6">
        <v>2</v>
      </c>
      <c r="G8" s="6">
        <f>0.17*4*240*1.5</f>
        <v>244.8</v>
      </c>
      <c r="H8" s="6">
        <f t="shared" si="0"/>
        <v>489.6</v>
      </c>
      <c r="I8" s="8" t="s">
        <v>39</v>
      </c>
      <c r="J8" s="7" t="s">
        <v>30</v>
      </c>
      <c r="K8">
        <f>0.12*240</f>
        <v>28.8</v>
      </c>
    </row>
    <row r="9" customFormat="1" ht="26" customHeight="1" spans="1:12">
      <c r="A9" s="6" t="s">
        <v>26</v>
      </c>
      <c r="B9" s="6" t="s">
        <v>40</v>
      </c>
      <c r="C9" s="7" t="s">
        <v>41</v>
      </c>
      <c r="D9" s="6" t="s">
        <v>29</v>
      </c>
      <c r="E9" s="6" t="s">
        <v>16</v>
      </c>
      <c r="F9" s="6">
        <v>1</v>
      </c>
      <c r="G9" s="6">
        <f>0.1*4*360*1.5</f>
        <v>216</v>
      </c>
      <c r="H9" s="6">
        <f t="shared" si="0"/>
        <v>216</v>
      </c>
      <c r="I9" s="8">
        <v>250031006</v>
      </c>
      <c r="J9" s="7" t="s">
        <v>30</v>
      </c>
      <c r="K9">
        <f>0.05*360</f>
        <v>18</v>
      </c>
    </row>
    <row r="10" customFormat="1" ht="26" customHeight="1" spans="1:12">
      <c r="A10" s="6" t="s">
        <v>26</v>
      </c>
      <c r="B10" s="6" t="s">
        <v>42</v>
      </c>
      <c r="C10" s="7" t="s">
        <v>43</v>
      </c>
      <c r="D10" s="6" t="s">
        <v>29</v>
      </c>
      <c r="E10" s="6" t="s">
        <v>16</v>
      </c>
      <c r="F10" s="6">
        <v>1</v>
      </c>
      <c r="G10" s="6">
        <f>0.17*4*240*1.5</f>
        <v>244.8</v>
      </c>
      <c r="H10" s="6">
        <f t="shared" si="0"/>
        <v>244.8</v>
      </c>
      <c r="I10" s="8">
        <v>250031006</v>
      </c>
      <c r="J10" s="7" t="s">
        <v>30</v>
      </c>
      <c r="K10">
        <f>0.12*240</f>
        <v>28.8</v>
      </c>
    </row>
    <row r="11" customFormat="1" ht="26" customHeight="1" spans="1:12">
      <c r="A11" s="9" t="s">
        <v>19</v>
      </c>
      <c r="B11" s="10"/>
      <c r="C11" s="10"/>
      <c r="D11" s="10"/>
      <c r="E11" s="11"/>
      <c r="F11" s="12">
        <f t="shared" ref="F11:K11" si="1">SUM(F4:F10)</f>
        <v>8</v>
      </c>
      <c r="G11" s="12"/>
      <c r="H11" s="13">
        <f t="shared" si="1"/>
        <v>2170.56</v>
      </c>
      <c r="I11" s="12"/>
      <c r="J11" s="2"/>
      <c r="K11">
        <f t="shared" si="1"/>
        <v>185.48</v>
      </c>
      <c r="L11">
        <f>K11/1000</f>
        <v>0.18548</v>
      </c>
    </row>
    <row r="12" customFormat="1" spans="1:12">
      <c r="A12" s="14" t="s">
        <v>44</v>
      </c>
      <c r="B12" s="14"/>
      <c r="C12" s="15"/>
      <c r="D12" s="15"/>
      <c r="E12" s="15"/>
      <c r="F12" s="15"/>
      <c r="G12" s="15"/>
      <c r="H12" s="15"/>
      <c r="I12" s="15"/>
      <c r="J12" s="15"/>
      <c r="L12">
        <f>L11*7000</f>
        <v>1298.36</v>
      </c>
    </row>
    <row r="13" customFormat="1" spans="1:12">
      <c r="A13" s="15"/>
      <c r="B13" s="15"/>
      <c r="C13" s="15"/>
      <c r="D13" s="15"/>
      <c r="E13" s="15"/>
      <c r="F13" s="15"/>
      <c r="G13" s="15"/>
      <c r="H13" s="15"/>
      <c r="I13" s="15"/>
      <c r="J13" s="15"/>
      <c r="L13">
        <f>H11-L12</f>
        <v>872.2</v>
      </c>
    </row>
    <row r="14" customFormat="1" spans="1:12">
      <c r="A14" s="15"/>
      <c r="B14" s="15"/>
      <c r="C14" s="15"/>
      <c r="D14" s="15"/>
      <c r="E14" s="15"/>
      <c r="F14" s="15"/>
      <c r="G14" s="15"/>
      <c r="H14" s="15"/>
      <c r="I14" s="15"/>
      <c r="J14" s="15"/>
    </row>
    <row r="15" customFormat="1" ht="40" customHeight="1" spans="1:12">
      <c r="A15" s="15"/>
      <c r="B15" s="15"/>
      <c r="C15" s="15"/>
      <c r="D15" s="15"/>
      <c r="E15" s="15"/>
      <c r="F15" s="15"/>
      <c r="G15" s="15"/>
      <c r="H15" s="15"/>
      <c r="I15" s="15"/>
      <c r="J15" s="15"/>
    </row>
    <row r="16" customFormat="1" spans="1:12">
      <c r="C16" t="s">
        <v>21</v>
      </c>
    </row>
    <row r="17" customFormat="1" spans="3:3">
      <c r="C17" t="s">
        <v>22</v>
      </c>
    </row>
    <row r="18" customFormat="1" spans="3:3">
      <c r="C18" t="s">
        <v>23</v>
      </c>
    </row>
    <row r="19" customFormat="1" spans="3:3">
      <c r="C19" t="s">
        <v>24</v>
      </c>
    </row>
  </sheetData>
  <mergeCells count="3">
    <mergeCell ref="A11:E11"/>
    <mergeCell ref="A1:J2"/>
    <mergeCell ref="A12:J15"/>
  </mergeCells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B3" sqref="B3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海风</cp:lastModifiedBy>
  <dcterms:created xsi:type="dcterms:W3CDTF">2006-09-13T11:21:00Z</dcterms:created>
  <dcterms:modified xsi:type="dcterms:W3CDTF">2026-07-18T01:34:36Z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5597DD5F2F804B8F9B8B923674510B5F_13</vt:lpwstr>
  </property>
  <property fmtid="{D5CDD505-2E9C-101B-9397-08002B2CF9AE}" pid="4" name="commondata">
    <vt:lpwstr>eyJoZGlkIjoiY2RjNDcyZjhmMDc5NTYzZWIyMTExNjZhYWMyNDk5OWYifQ==</vt:lpwstr>
  </property>
  <property fmtid="{D5CDD505-2E9C-101B-9397-08002B2CF9AE}" pid="5" name="CalculationRule">
    <vt:i4>0</vt:i4>
  </property>
</Properties>
</file>