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<sst xmlns="http://schemas.openxmlformats.org/spreadsheetml/2006/main" count="223" uniqueCount="97">
  <si>
    <t>索普赛瑞询价单</t>
  </si>
  <si>
    <t>名称</t>
  </si>
  <si>
    <t>图号及标准</t>
  </si>
  <si>
    <t>规格mm</t>
  </si>
  <si>
    <t>材质</t>
  </si>
  <si>
    <t>单位</t>
  </si>
  <si>
    <t>单套数量</t>
  </si>
  <si>
    <t>总数量</t>
  </si>
  <si>
    <t>含税单价（元/件）</t>
  </si>
  <si>
    <t>含税总价（元）</t>
  </si>
  <si>
    <t>项目编号及名称</t>
  </si>
  <si>
    <t>加工内容</t>
  </si>
  <si>
    <t>项目编号</t>
  </si>
  <si>
    <t>项目名称</t>
  </si>
  <si>
    <r>
      <t>孔板</t>
    </r>
    <r>
      <rPr>
        <sz val="11"/>
        <color theme="1"/>
        <rFont val="宋体"/>
        <charset val="134"/>
      </rPr>
      <t>Ⅰ</t>
    </r>
  </si>
  <si>
    <t>305.151-1-36-6</t>
  </si>
  <si>
    <t>2325x2238，T=6</t>
  </si>
  <si>
    <t>Zecor-310M</t>
  </si>
  <si>
    <t>件</t>
  </si>
  <si>
    <t>260163070~75</t>
  </si>
  <si>
    <t>华越</t>
  </si>
  <si>
    <t>按图冲孔</t>
  </si>
  <si>
    <r>
      <t>孔板</t>
    </r>
    <r>
      <rPr>
        <sz val="11"/>
        <color theme="1"/>
        <rFont val="宋体"/>
        <charset val="134"/>
      </rPr>
      <t>Ⅱ</t>
    </r>
  </si>
  <si>
    <t>305.151-1-36-7</t>
  </si>
  <si>
    <t>R725，T=6</t>
  </si>
  <si>
    <t>305.151-1-40-5</t>
  </si>
  <si>
    <t>R385，T=6</t>
  </si>
  <si>
    <t>305.151-1-40-6</t>
  </si>
  <si>
    <t>1380x390，T=6</t>
  </si>
  <si>
    <t>305.152-1-38-6</t>
  </si>
  <si>
    <t>2331x2238，T=6</t>
  </si>
  <si>
    <t>260173128~31</t>
  </si>
  <si>
    <t>华飞</t>
  </si>
  <si>
    <t>305.152-1-38-7</t>
  </si>
  <si>
    <t>305.152-1-39-5</t>
  </si>
  <si>
    <t>305.152-1-39-6</t>
  </si>
  <si>
    <t>1420x390，T=6</t>
  </si>
  <si>
    <t>筛板</t>
  </si>
  <si>
    <t>350.151-11-6</t>
  </si>
  <si>
    <t>φ696x5</t>
  </si>
  <si>
    <t>Q235B</t>
  </si>
  <si>
    <t>260163055/56/57</t>
  </si>
  <si>
    <t>滤板</t>
  </si>
  <si>
    <t>350.151-14-8</t>
  </si>
  <si>
    <t>760x202，T=3</t>
  </si>
  <si>
    <t>260163061/62/63</t>
  </si>
  <si>
    <t>350.151-13-8</t>
  </si>
  <si>
    <t>1130x252，T=5</t>
  </si>
  <si>
    <t>260163064/65/66</t>
  </si>
  <si>
    <t>蒸汽分离板</t>
  </si>
  <si>
    <t>350.151-10-2</t>
  </si>
  <si>
    <t>615x594，T=6</t>
  </si>
  <si>
    <t>S30408</t>
  </si>
  <si>
    <t>260162012/13/14</t>
  </si>
  <si>
    <t>分散板</t>
  </si>
  <si>
    <t>350.151-10-5</t>
  </si>
  <si>
    <t>φ596，T=6</t>
  </si>
  <si>
    <t>350.152-11-6</t>
  </si>
  <si>
    <t>260173104/05/06/07</t>
  </si>
  <si>
    <t>350.152-14-8</t>
  </si>
  <si>
    <t>260173112/13/14/15</t>
  </si>
  <si>
    <t>350.152-13-8</t>
  </si>
  <si>
    <t>260173116/17/18/19</t>
  </si>
  <si>
    <t>350.152-10-2</t>
  </si>
  <si>
    <t>260172021/22/23/24</t>
  </si>
  <si>
    <t>350.152-10-5</t>
  </si>
  <si>
    <t>过滤筒</t>
  </si>
  <si>
    <t>SCR-103-4</t>
  </si>
  <si>
    <t>φ1016x4.5，L=700</t>
  </si>
  <si>
    <t>ZeCor-Z</t>
  </si>
  <si>
    <t>新材料</t>
  </si>
  <si>
    <t>SCR-102-6</t>
  </si>
  <si>
    <t>合计：</t>
  </si>
  <si>
    <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报价含加工完成后送货到江苏索普赛瑞装备制造有限公司。</t>
    </r>
    <r>
      <rPr>
        <sz val="11"/>
        <color theme="1"/>
        <rFont val="宋体"/>
        <charset val="134"/>
        <scheme val="minor"/>
      </rPr>
      <t xml:space="preserve">
3.付款方式：电汇结算，货到验收合格、发票到后30日内支付货款。（若有偏离，请注明）
4.委托方提供材料，刨花可抵扣加工费。
5.交货期：陆续发货，20天内交完。</t>
    </r>
  </si>
  <si>
    <t>报价日期：</t>
  </si>
  <si>
    <t>交货期：</t>
  </si>
  <si>
    <t>报价有效期：</t>
  </si>
  <si>
    <t>报价联系人：</t>
  </si>
  <si>
    <t>数量</t>
  </si>
  <si>
    <t>密封膨胀板</t>
  </si>
  <si>
    <t>15SCG2303-2-1-1-5</t>
  </si>
  <si>
    <t>2710x1340x4</t>
  </si>
  <si>
    <t>按图钻孔、折边</t>
  </si>
  <si>
    <t>15SCG2303-1-1-1-3</t>
  </si>
  <si>
    <t>3070x1240x4</t>
  </si>
  <si>
    <t>15SCG2406-2-1-1-5</t>
  </si>
  <si>
    <t>3208x3195x4</t>
  </si>
  <si>
    <t>15SCG2406-3-1-1-5</t>
  </si>
  <si>
    <t>3220x2565x4</t>
  </si>
  <si>
    <t>15SCG2406-2-2-1-5</t>
  </si>
  <si>
    <t>3208x1440x4</t>
  </si>
  <si>
    <t>2405210084、2405210085</t>
  </si>
  <si>
    <t>15SCG2410-2-1-8</t>
  </si>
  <si>
    <t>3130x1395x4</t>
  </si>
  <si>
    <t>15SCG2410-2-2-4</t>
  </si>
  <si>
    <t>3060x1320x4</t>
  </si>
  <si>
    <r>
      <rPr>
        <sz val="11"/>
        <color theme="1"/>
        <rFont val="宋体"/>
        <charset val="134"/>
        <scheme val="minor"/>
      </rPr>
      <t>1.报价含全额增值税专用发票，税率：13%。（若有偏离，请注明）
2</t>
    </r>
    <r>
      <rPr>
        <sz val="11"/>
        <color rgb="FFFF0000"/>
        <rFont val="宋体"/>
        <charset val="134"/>
        <scheme val="minor"/>
      </rPr>
      <t>.</t>
    </r>
    <r>
      <rPr>
        <sz val="11"/>
        <rFont val="宋体"/>
        <charset val="134"/>
        <scheme val="minor"/>
      </rPr>
      <t>报价含加工完成后送货到江苏索普赛瑞装备制造有限公司仓库。</t>
    </r>
    <r>
      <rPr>
        <sz val="11"/>
        <color theme="1"/>
        <rFont val="宋体"/>
        <charset val="134"/>
        <scheme val="minor"/>
      </rPr>
      <t xml:space="preserve">
3.付款方式：承兑结算，货到验收合格、发票到后三个月内支付货款。（若有偏离，请注明）
4.委托方提供材料，刨花可抵扣加工费。
5.交货期：15天。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</si>
</sst>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2" xfId="0" applyFont="1" applyFill="1" applyBorder="1" applyAlignment="1" applyProtection="1">
      <alignment horizontal="center" vertical="center" wrapText="1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176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center" vertical="center" wrapText="1" shrinkToFi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3"/>
  <sheetViews>
    <sheetView tabSelected="1" topLeftCell="A4" workbookViewId="0">
      <selection activeCell="L18" sqref="L18"/>
    </sheetView>
  </sheetViews>
  <sheetFormatPr defaultColWidth="9" defaultRowHeight="13.5"/>
  <cols>
    <col min="1" max="1" width="14.75" customWidth="1"/>
    <col min="2" max="2" width="15" customWidth="1"/>
    <col min="3" max="3" width="18.625" customWidth="1"/>
    <col min="4" max="4" width="14.5" customWidth="1"/>
    <col min="5" max="5" width="6.375" customWidth="1"/>
    <col min="6" max="6" width="6" customWidth="1"/>
    <col min="7" max="7" width="6.375" customWidth="1"/>
    <col min="8" max="8" width="11.625" customWidth="1"/>
    <col min="9" max="9" width="10.725" customWidth="1"/>
    <col min="10" max="10" width="16.75" customWidth="1"/>
    <col min="11" max="11" width="12.375" customWidth="1"/>
    <col min="12" max="12" width="31.5" customWidth="1"/>
    <col min="13" max="13" width="12.8166666666667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51" customHeight="1" spans="1:12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7" t="s">
        <v>6</v>
      </c>
      <c r="G3" s="16" t="s">
        <v>7</v>
      </c>
      <c r="H3" s="17" t="s">
        <v>8</v>
      </c>
      <c r="I3" s="17" t="s">
        <v>9</v>
      </c>
      <c r="J3" s="18" t="s">
        <v>10</v>
      </c>
      <c r="K3" s="19"/>
      <c r="L3" s="20" t="s">
        <v>11</v>
      </c>
    </row>
    <row r="4" ht="21" customHeight="1" spans="1:12">
      <c r="A4" s="21"/>
      <c r="B4" s="21"/>
      <c r="C4" s="21"/>
      <c r="D4" s="21"/>
      <c r="E4" s="21"/>
      <c r="F4" s="22"/>
      <c r="G4" s="21"/>
      <c r="H4" s="22"/>
      <c r="I4" s="22"/>
      <c r="J4" s="4" t="s">
        <v>12</v>
      </c>
      <c r="K4" s="5" t="s">
        <v>13</v>
      </c>
      <c r="L4" s="23"/>
    </row>
    <row r="5" ht="21" customHeight="1" spans="1:12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>
        <v>1</v>
      </c>
      <c r="G5" s="6">
        <v>3</v>
      </c>
      <c r="H5" s="6"/>
      <c r="I5" s="24">
        <f>G5*H5</f>
        <v>0</v>
      </c>
      <c r="J5" s="6" t="s">
        <v>19</v>
      </c>
      <c r="K5" s="25" t="s">
        <v>20</v>
      </c>
      <c r="L5" s="7" t="s">
        <v>21</v>
      </c>
    </row>
    <row r="6" ht="21" customHeight="1" spans="1:12">
      <c r="A6" s="6" t="s">
        <v>22</v>
      </c>
      <c r="B6" s="6" t="s">
        <v>23</v>
      </c>
      <c r="C6" s="6" t="s">
        <v>24</v>
      </c>
      <c r="D6" s="6" t="s">
        <v>17</v>
      </c>
      <c r="E6" s="6" t="s">
        <v>18</v>
      </c>
      <c r="F6" s="6">
        <v>1</v>
      </c>
      <c r="G6" s="6">
        <v>3</v>
      </c>
      <c r="H6" s="6"/>
      <c r="I6" s="24">
        <f t="shared" ref="I6:I24" si="0">G6*H6</f>
        <v>0</v>
      </c>
      <c r="J6" s="6" t="s">
        <v>19</v>
      </c>
      <c r="K6" s="26"/>
      <c r="L6" s="7" t="s">
        <v>21</v>
      </c>
    </row>
    <row r="7" ht="21" customHeight="1" spans="1:12">
      <c r="A7" s="6" t="s">
        <v>14</v>
      </c>
      <c r="B7" s="6" t="s">
        <v>25</v>
      </c>
      <c r="C7" s="6" t="s">
        <v>26</v>
      </c>
      <c r="D7" s="6" t="s">
        <v>17</v>
      </c>
      <c r="E7" s="6" t="s">
        <v>18</v>
      </c>
      <c r="F7" s="6">
        <v>1</v>
      </c>
      <c r="G7" s="6">
        <v>3</v>
      </c>
      <c r="H7" s="6"/>
      <c r="I7" s="24">
        <f t="shared" si="0"/>
        <v>0</v>
      </c>
      <c r="J7" s="6" t="s">
        <v>19</v>
      </c>
      <c r="K7" s="26"/>
      <c r="L7" s="7" t="s">
        <v>21</v>
      </c>
    </row>
    <row r="8" ht="21" customHeight="1" spans="1:12">
      <c r="A8" s="6" t="s">
        <v>22</v>
      </c>
      <c r="B8" s="6" t="s">
        <v>27</v>
      </c>
      <c r="C8" s="6" t="s">
        <v>28</v>
      </c>
      <c r="D8" s="6" t="s">
        <v>17</v>
      </c>
      <c r="E8" s="6" t="s">
        <v>18</v>
      </c>
      <c r="F8" s="6">
        <v>1</v>
      </c>
      <c r="G8" s="6">
        <v>3</v>
      </c>
      <c r="H8" s="6"/>
      <c r="I8" s="24">
        <f t="shared" si="0"/>
        <v>0</v>
      </c>
      <c r="J8" s="6" t="s">
        <v>19</v>
      </c>
      <c r="K8" s="27"/>
      <c r="L8" s="7" t="s">
        <v>21</v>
      </c>
    </row>
    <row r="9" ht="21" customHeight="1" spans="1:12">
      <c r="A9" s="6" t="s">
        <v>14</v>
      </c>
      <c r="B9" s="6" t="s">
        <v>29</v>
      </c>
      <c r="C9" s="6" t="s">
        <v>30</v>
      </c>
      <c r="D9" s="6" t="s">
        <v>17</v>
      </c>
      <c r="E9" s="6" t="s">
        <v>18</v>
      </c>
      <c r="F9" s="6">
        <v>1</v>
      </c>
      <c r="G9" s="6">
        <v>4</v>
      </c>
      <c r="H9" s="6"/>
      <c r="I9" s="24">
        <f t="shared" si="0"/>
        <v>0</v>
      </c>
      <c r="J9" s="6" t="s">
        <v>31</v>
      </c>
      <c r="K9" s="25" t="s">
        <v>32</v>
      </c>
      <c r="L9" s="7" t="s">
        <v>21</v>
      </c>
    </row>
    <row r="10" ht="21" customHeight="1" spans="1:12">
      <c r="A10" s="6" t="s">
        <v>22</v>
      </c>
      <c r="B10" s="6" t="s">
        <v>33</v>
      </c>
      <c r="C10" s="6" t="s">
        <v>24</v>
      </c>
      <c r="D10" s="6" t="s">
        <v>17</v>
      </c>
      <c r="E10" s="6" t="s">
        <v>18</v>
      </c>
      <c r="F10" s="6">
        <v>1</v>
      </c>
      <c r="G10" s="6">
        <v>4</v>
      </c>
      <c r="H10" s="6"/>
      <c r="I10" s="24">
        <f t="shared" si="0"/>
        <v>0</v>
      </c>
      <c r="J10" s="6" t="s">
        <v>31</v>
      </c>
      <c r="K10" s="26"/>
      <c r="L10" s="7" t="s">
        <v>21</v>
      </c>
    </row>
    <row r="11" ht="21" customHeight="1" spans="1:12">
      <c r="A11" s="6" t="s">
        <v>14</v>
      </c>
      <c r="B11" s="6" t="s">
        <v>34</v>
      </c>
      <c r="C11" s="6" t="s">
        <v>26</v>
      </c>
      <c r="D11" s="6" t="s">
        <v>17</v>
      </c>
      <c r="E11" s="6" t="s">
        <v>18</v>
      </c>
      <c r="F11" s="6">
        <v>1</v>
      </c>
      <c r="G11" s="6">
        <v>4</v>
      </c>
      <c r="H11" s="6"/>
      <c r="I11" s="24">
        <f t="shared" si="0"/>
        <v>0</v>
      </c>
      <c r="J11" s="6" t="s">
        <v>31</v>
      </c>
      <c r="K11" s="26"/>
      <c r="L11" s="7" t="s">
        <v>21</v>
      </c>
    </row>
    <row r="12" ht="21" customHeight="1" spans="1:12">
      <c r="A12" s="6" t="s">
        <v>22</v>
      </c>
      <c r="B12" s="6" t="s">
        <v>35</v>
      </c>
      <c r="C12" s="6" t="s">
        <v>36</v>
      </c>
      <c r="D12" s="6" t="s">
        <v>17</v>
      </c>
      <c r="E12" s="6" t="s">
        <v>18</v>
      </c>
      <c r="F12" s="6">
        <v>1</v>
      </c>
      <c r="G12" s="6">
        <v>4</v>
      </c>
      <c r="H12" s="6"/>
      <c r="I12" s="24">
        <f t="shared" si="0"/>
        <v>0</v>
      </c>
      <c r="J12" s="6" t="s">
        <v>31</v>
      </c>
      <c r="K12" s="27"/>
      <c r="L12" s="7" t="s">
        <v>21</v>
      </c>
    </row>
    <row r="13" ht="23" customHeight="1" spans="1:12">
      <c r="A13" s="6" t="s">
        <v>37</v>
      </c>
      <c r="B13" s="6" t="s">
        <v>38</v>
      </c>
      <c r="C13" s="7" t="s">
        <v>39</v>
      </c>
      <c r="D13" s="6" t="s">
        <v>40</v>
      </c>
      <c r="E13" s="6" t="s">
        <v>18</v>
      </c>
      <c r="F13" s="6">
        <v>2</v>
      </c>
      <c r="G13" s="6">
        <v>6</v>
      </c>
      <c r="H13" s="6"/>
      <c r="I13" s="24">
        <f t="shared" si="0"/>
        <v>0</v>
      </c>
      <c r="J13" s="7" t="s">
        <v>41</v>
      </c>
      <c r="K13" s="8" t="s">
        <v>20</v>
      </c>
      <c r="L13" s="7" t="s">
        <v>21</v>
      </c>
    </row>
    <row r="14" ht="23" customHeight="1" spans="1:12">
      <c r="A14" s="6" t="s">
        <v>42</v>
      </c>
      <c r="B14" s="6" t="s">
        <v>43</v>
      </c>
      <c r="C14" s="7" t="s">
        <v>44</v>
      </c>
      <c r="D14" s="6" t="s">
        <v>17</v>
      </c>
      <c r="E14" s="6" t="s">
        <v>18</v>
      </c>
      <c r="F14" s="6">
        <v>1</v>
      </c>
      <c r="G14" s="6">
        <v>3</v>
      </c>
      <c r="H14" s="6"/>
      <c r="I14" s="24">
        <f t="shared" si="0"/>
        <v>0</v>
      </c>
      <c r="J14" s="7" t="s">
        <v>45</v>
      </c>
      <c r="K14" s="28"/>
      <c r="L14" s="7" t="s">
        <v>21</v>
      </c>
    </row>
    <row r="15" ht="23" customHeight="1" spans="1:12">
      <c r="A15" s="6" t="s">
        <v>42</v>
      </c>
      <c r="B15" s="6" t="s">
        <v>46</v>
      </c>
      <c r="C15" s="7" t="s">
        <v>47</v>
      </c>
      <c r="D15" s="6" t="s">
        <v>17</v>
      </c>
      <c r="E15" s="6" t="s">
        <v>18</v>
      </c>
      <c r="F15" s="6">
        <v>1</v>
      </c>
      <c r="G15" s="6">
        <v>3</v>
      </c>
      <c r="H15" s="6"/>
      <c r="I15" s="24">
        <f t="shared" si="0"/>
        <v>0</v>
      </c>
      <c r="J15" s="7" t="s">
        <v>48</v>
      </c>
      <c r="K15" s="28"/>
      <c r="L15" s="7" t="s">
        <v>21</v>
      </c>
    </row>
    <row r="16" ht="23" customHeight="1" spans="1:12">
      <c r="A16" s="6" t="s">
        <v>49</v>
      </c>
      <c r="B16" s="6" t="s">
        <v>50</v>
      </c>
      <c r="C16" s="7" t="s">
        <v>51</v>
      </c>
      <c r="D16" s="6" t="s">
        <v>52</v>
      </c>
      <c r="E16" s="6" t="s">
        <v>18</v>
      </c>
      <c r="F16" s="6">
        <v>2</v>
      </c>
      <c r="G16" s="6">
        <v>6</v>
      </c>
      <c r="H16" s="6"/>
      <c r="I16" s="24">
        <f t="shared" si="0"/>
        <v>0</v>
      </c>
      <c r="J16" s="7" t="s">
        <v>53</v>
      </c>
      <c r="K16" s="28"/>
      <c r="L16" s="7" t="s">
        <v>21</v>
      </c>
    </row>
    <row r="17" ht="23" customHeight="1" spans="1:12">
      <c r="A17" s="6" t="s">
        <v>54</v>
      </c>
      <c r="B17" s="6" t="s">
        <v>55</v>
      </c>
      <c r="C17" s="7" t="s">
        <v>56</v>
      </c>
      <c r="D17" s="6" t="s">
        <v>52</v>
      </c>
      <c r="E17" s="6" t="s">
        <v>18</v>
      </c>
      <c r="F17" s="6">
        <v>1</v>
      </c>
      <c r="G17" s="6">
        <v>3</v>
      </c>
      <c r="H17" s="6"/>
      <c r="I17" s="24">
        <f t="shared" si="0"/>
        <v>0</v>
      </c>
      <c r="J17" s="7" t="s">
        <v>53</v>
      </c>
      <c r="K17" s="29"/>
      <c r="L17" s="7" t="s">
        <v>21</v>
      </c>
    </row>
    <row r="18" ht="23" customHeight="1" spans="1:12">
      <c r="A18" s="6" t="s">
        <v>37</v>
      </c>
      <c r="B18" s="6" t="s">
        <v>57</v>
      </c>
      <c r="C18" s="7" t="s">
        <v>39</v>
      </c>
      <c r="D18" s="6" t="s">
        <v>40</v>
      </c>
      <c r="E18" s="6" t="s">
        <v>18</v>
      </c>
      <c r="F18" s="6">
        <v>2</v>
      </c>
      <c r="G18" s="6">
        <v>8</v>
      </c>
      <c r="H18" s="6"/>
      <c r="I18" s="24">
        <f t="shared" si="0"/>
        <v>0</v>
      </c>
      <c r="J18" s="7" t="s">
        <v>58</v>
      </c>
      <c r="K18" s="8" t="s">
        <v>32</v>
      </c>
      <c r="L18" s="7" t="s">
        <v>21</v>
      </c>
    </row>
    <row r="19" ht="23" customHeight="1" spans="1:12">
      <c r="A19" s="6" t="s">
        <v>42</v>
      </c>
      <c r="B19" s="6" t="s">
        <v>59</v>
      </c>
      <c r="C19" s="7" t="s">
        <v>44</v>
      </c>
      <c r="D19" s="6" t="s">
        <v>17</v>
      </c>
      <c r="E19" s="6" t="s">
        <v>18</v>
      </c>
      <c r="F19" s="6">
        <v>1</v>
      </c>
      <c r="G19" s="6">
        <v>4</v>
      </c>
      <c r="H19" s="6"/>
      <c r="I19" s="24">
        <f t="shared" si="0"/>
        <v>0</v>
      </c>
      <c r="J19" s="7" t="s">
        <v>60</v>
      </c>
      <c r="K19" s="28"/>
      <c r="L19" s="7" t="s">
        <v>21</v>
      </c>
    </row>
    <row r="20" ht="23" customHeight="1" spans="1:12">
      <c r="A20" s="6" t="s">
        <v>42</v>
      </c>
      <c r="B20" s="6" t="s">
        <v>61</v>
      </c>
      <c r="C20" s="7" t="s">
        <v>47</v>
      </c>
      <c r="D20" s="6" t="s">
        <v>17</v>
      </c>
      <c r="E20" s="6" t="s">
        <v>18</v>
      </c>
      <c r="F20" s="6">
        <v>1</v>
      </c>
      <c r="G20" s="6">
        <v>4</v>
      </c>
      <c r="H20" s="6"/>
      <c r="I20" s="24">
        <f t="shared" si="0"/>
        <v>0</v>
      </c>
      <c r="J20" s="7" t="s">
        <v>62</v>
      </c>
      <c r="K20" s="28"/>
      <c r="L20" s="7" t="s">
        <v>21</v>
      </c>
    </row>
    <row r="21" ht="23" customHeight="1" spans="1:12">
      <c r="A21" s="6" t="s">
        <v>49</v>
      </c>
      <c r="B21" s="6" t="s">
        <v>63</v>
      </c>
      <c r="C21" s="7" t="s">
        <v>51</v>
      </c>
      <c r="D21" s="6" t="s">
        <v>52</v>
      </c>
      <c r="E21" s="6" t="s">
        <v>18</v>
      </c>
      <c r="F21" s="6">
        <v>2</v>
      </c>
      <c r="G21" s="6">
        <v>8</v>
      </c>
      <c r="H21" s="6"/>
      <c r="I21" s="24">
        <f t="shared" si="0"/>
        <v>0</v>
      </c>
      <c r="J21" s="7" t="s">
        <v>64</v>
      </c>
      <c r="K21" s="28"/>
      <c r="L21" s="7" t="s">
        <v>21</v>
      </c>
    </row>
    <row r="22" ht="23" customHeight="1" spans="1:12">
      <c r="A22" s="6" t="s">
        <v>54</v>
      </c>
      <c r="B22" s="6" t="s">
        <v>65</v>
      </c>
      <c r="C22" s="7" t="s">
        <v>56</v>
      </c>
      <c r="D22" s="6" t="s">
        <v>52</v>
      </c>
      <c r="E22" s="6" t="s">
        <v>18</v>
      </c>
      <c r="F22" s="6">
        <v>1</v>
      </c>
      <c r="G22" s="6">
        <v>4</v>
      </c>
      <c r="H22" s="6"/>
      <c r="I22" s="24">
        <f t="shared" si="0"/>
        <v>0</v>
      </c>
      <c r="J22" s="7" t="s">
        <v>64</v>
      </c>
      <c r="K22" s="29"/>
      <c r="L22" s="7" t="s">
        <v>21</v>
      </c>
    </row>
    <row r="23" ht="23" customHeight="1" spans="1:12">
      <c r="A23" s="6" t="s">
        <v>66</v>
      </c>
      <c r="B23" s="6" t="s">
        <v>67</v>
      </c>
      <c r="C23" s="7" t="s">
        <v>68</v>
      </c>
      <c r="D23" s="6" t="s">
        <v>69</v>
      </c>
      <c r="E23" s="6" t="s">
        <v>18</v>
      </c>
      <c r="F23" s="6">
        <v>1</v>
      </c>
      <c r="G23" s="6">
        <v>1</v>
      </c>
      <c r="H23" s="6"/>
      <c r="I23" s="24">
        <f t="shared" si="0"/>
        <v>0</v>
      </c>
      <c r="J23" s="7">
        <v>250303046</v>
      </c>
      <c r="K23" s="8" t="s">
        <v>70</v>
      </c>
      <c r="L23" s="7" t="s">
        <v>21</v>
      </c>
    </row>
    <row r="24" ht="23" customHeight="1" spans="1:12">
      <c r="A24" s="6" t="s">
        <v>66</v>
      </c>
      <c r="B24" s="6" t="s">
        <v>71</v>
      </c>
      <c r="C24" s="7" t="s">
        <v>68</v>
      </c>
      <c r="D24" s="6" t="s">
        <v>69</v>
      </c>
      <c r="E24" s="6" t="s">
        <v>18</v>
      </c>
      <c r="F24" s="6">
        <v>1</v>
      </c>
      <c r="G24" s="6">
        <v>1</v>
      </c>
      <c r="H24" s="6"/>
      <c r="I24" s="24">
        <f t="shared" si="0"/>
        <v>0</v>
      </c>
      <c r="J24" s="7">
        <v>250303044</v>
      </c>
      <c r="K24" s="29"/>
      <c r="L24" s="7" t="s">
        <v>21</v>
      </c>
    </row>
    <row r="25" ht="26" customHeight="1" spans="1:12">
      <c r="A25" s="9" t="s">
        <v>72</v>
      </c>
      <c r="B25" s="10"/>
      <c r="C25" s="10"/>
      <c r="D25" s="10"/>
      <c r="E25" s="11"/>
      <c r="F25" s="11"/>
      <c r="G25" s="12">
        <f>SUM(G5:G24)</f>
        <v>79</v>
      </c>
      <c r="H25" s="12"/>
      <c r="I25" s="12">
        <f>SUM(I5:I24)</f>
        <v>0</v>
      </c>
      <c r="J25" s="12"/>
      <c r="K25" s="2"/>
      <c r="L25" s="2"/>
    </row>
    <row r="26" spans="1:12">
      <c r="A26" s="14" t="s">
        <v>73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40" customHeight="1" spans="1:1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>
      <c r="C30" t="s">
        <v>74</v>
      </c>
    </row>
    <row r="31" spans="1:12">
      <c r="C31" t="s">
        <v>75</v>
      </c>
    </row>
    <row r="32" spans="1:12">
      <c r="C32" t="s">
        <v>76</v>
      </c>
    </row>
    <row r="33" spans="3:3">
      <c r="C33" t="s">
        <v>77</v>
      </c>
    </row>
  </sheetData>
  <mergeCells count="19">
    <mergeCell ref="J3:K3"/>
    <mergeCell ref="A25:E2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K5:K8"/>
    <mergeCell ref="K9:K12"/>
    <mergeCell ref="K13:K17"/>
    <mergeCell ref="K18:K22"/>
    <mergeCell ref="K23:K24"/>
    <mergeCell ref="L3:L4"/>
    <mergeCell ref="A1:L2"/>
    <mergeCell ref="A26:L29"/>
  </mergeCells>
  <pageMargins left="0.318055555555556" right="0.459027777777778" top="0.75" bottom="0.75" header="0.3" footer="0.3"/>
  <pageSetup paperSize="9" scale="7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9"/>
  <sheetViews>
    <sheetView workbookViewId="0">
      <selection activeCell="N24" sqref="N24"/>
    </sheetView>
  </sheetViews>
  <sheetFormatPr defaultColWidth="9" defaultRowHeight="13.5"/>
  <cols>
    <col min="1" max="1" width="16.8833333333333" customWidth="1"/>
    <col min="2" max="2" width="16.5" customWidth="1"/>
    <col min="3" max="3" width="20.5" customWidth="1"/>
    <col min="4" max="4" width="14.5" customWidth="1"/>
    <col min="5" max="5" width="6.375" customWidth="1"/>
    <col min="6" max="6" width="7.75" customWidth="1"/>
    <col min="7" max="7" width="11.625" customWidth="1"/>
    <col min="8" max="8" width="10.725" customWidth="1"/>
    <col min="9" max="9" width="11.5" customWidth="1"/>
    <col min="10" max="10" width="31.5" customWidth="1"/>
    <col min="11" max="11" width="12.8166666666667"/>
  </cols>
  <sheetData>
    <row r="1" customForma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spans="1:12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1" ht="51" customHeight="1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78</v>
      </c>
      <c r="G3" s="3" t="s">
        <v>8</v>
      </c>
      <c r="H3" s="3" t="s">
        <v>9</v>
      </c>
      <c r="I3" s="4" t="s">
        <v>10</v>
      </c>
      <c r="J3" s="5" t="s">
        <v>11</v>
      </c>
    </row>
    <row r="4" customFormat="1" ht="26" customHeight="1" spans="1:12">
      <c r="A4" s="6" t="s">
        <v>79</v>
      </c>
      <c r="B4" s="6" t="s">
        <v>80</v>
      </c>
      <c r="C4" s="7" t="s">
        <v>81</v>
      </c>
      <c r="D4" s="6" t="s">
        <v>52</v>
      </c>
      <c r="E4" s="6" t="s">
        <v>18</v>
      </c>
      <c r="F4" s="6">
        <v>1</v>
      </c>
      <c r="G4" s="6">
        <f>0.08*4*159*1.5+0.12*4*100*1.5</f>
        <v>148.32</v>
      </c>
      <c r="H4" s="6">
        <f t="shared" ref="H4:H10" si="0">F4*G4</f>
        <v>148.32</v>
      </c>
      <c r="I4" s="8">
        <v>2304410014</v>
      </c>
      <c r="J4" s="7" t="s">
        <v>82</v>
      </c>
      <c r="K4">
        <f>0.08*100+0.04*156</f>
        <v>14.24</v>
      </c>
    </row>
    <row r="5" customFormat="1" ht="26" customHeight="1" spans="1:12">
      <c r="A5" s="6" t="s">
        <v>79</v>
      </c>
      <c r="B5" s="6" t="s">
        <v>83</v>
      </c>
      <c r="C5" s="7" t="s">
        <v>84</v>
      </c>
      <c r="D5" s="6" t="s">
        <v>52</v>
      </c>
      <c r="E5" s="6" t="s">
        <v>18</v>
      </c>
      <c r="F5" s="6">
        <v>1</v>
      </c>
      <c r="G5" s="6">
        <f>0.08*4*208*1.5+0.12*4*100*1.5</f>
        <v>171.84</v>
      </c>
      <c r="H5" s="6">
        <f t="shared" si="0"/>
        <v>171.84</v>
      </c>
      <c r="I5" s="8">
        <v>2304410015</v>
      </c>
      <c r="J5" s="7" t="s">
        <v>82</v>
      </c>
      <c r="K5">
        <f>0.08*208+0.04*100</f>
        <v>20.64</v>
      </c>
    </row>
    <row r="6" customFormat="1" ht="26" customHeight="1" spans="1:12">
      <c r="A6" s="6" t="s">
        <v>79</v>
      </c>
      <c r="B6" s="6" t="s">
        <v>85</v>
      </c>
      <c r="C6" s="7" t="s">
        <v>86</v>
      </c>
      <c r="D6" s="6" t="s">
        <v>52</v>
      </c>
      <c r="E6" s="6" t="s">
        <v>18</v>
      </c>
      <c r="F6" s="6">
        <v>1</v>
      </c>
      <c r="G6" s="6">
        <f>0.1*4*840*1.5</f>
        <v>504</v>
      </c>
      <c r="H6" s="6">
        <f t="shared" si="0"/>
        <v>504</v>
      </c>
      <c r="I6" s="8">
        <v>2405210084</v>
      </c>
      <c r="J6" s="7" t="s">
        <v>82</v>
      </c>
      <c r="K6">
        <f>0.05*840</f>
        <v>42</v>
      </c>
    </row>
    <row r="7" customFormat="1" ht="26" customHeight="1" spans="1:12">
      <c r="A7" s="6" t="s">
        <v>79</v>
      </c>
      <c r="B7" s="6" t="s">
        <v>87</v>
      </c>
      <c r="C7" s="7" t="s">
        <v>88</v>
      </c>
      <c r="D7" s="6" t="s">
        <v>52</v>
      </c>
      <c r="E7" s="6" t="s">
        <v>18</v>
      </c>
      <c r="F7" s="6">
        <v>1</v>
      </c>
      <c r="G7" s="6">
        <f>0.1*4*660*1.5</f>
        <v>396</v>
      </c>
      <c r="H7" s="6">
        <f t="shared" si="0"/>
        <v>396</v>
      </c>
      <c r="I7" s="8">
        <v>2405210085</v>
      </c>
      <c r="J7" s="7" t="s">
        <v>82</v>
      </c>
      <c r="K7">
        <f>0.05*660</f>
        <v>33</v>
      </c>
    </row>
    <row r="8" customFormat="1" ht="26" customHeight="1" spans="1:12">
      <c r="A8" s="6" t="s">
        <v>79</v>
      </c>
      <c r="B8" s="6" t="s">
        <v>89</v>
      </c>
      <c r="C8" s="7" t="s">
        <v>90</v>
      </c>
      <c r="D8" s="6" t="s">
        <v>52</v>
      </c>
      <c r="E8" s="6" t="s">
        <v>18</v>
      </c>
      <c r="F8" s="6">
        <v>2</v>
      </c>
      <c r="G8" s="6">
        <f>0.17*4*240*1.5</f>
        <v>244.8</v>
      </c>
      <c r="H8" s="6">
        <f t="shared" si="0"/>
        <v>489.6</v>
      </c>
      <c r="I8" s="8" t="s">
        <v>91</v>
      </c>
      <c r="J8" s="7" t="s">
        <v>82</v>
      </c>
      <c r="K8">
        <f>0.12*240</f>
        <v>28.8</v>
      </c>
    </row>
    <row r="9" customFormat="1" ht="26" customHeight="1" spans="1:12">
      <c r="A9" s="6" t="s">
        <v>79</v>
      </c>
      <c r="B9" s="6" t="s">
        <v>92</v>
      </c>
      <c r="C9" s="7" t="s">
        <v>93</v>
      </c>
      <c r="D9" s="6" t="s">
        <v>52</v>
      </c>
      <c r="E9" s="6" t="s">
        <v>18</v>
      </c>
      <c r="F9" s="6">
        <v>1</v>
      </c>
      <c r="G9" s="6">
        <f>0.1*4*360*1.5</f>
        <v>216</v>
      </c>
      <c r="H9" s="6">
        <f t="shared" si="0"/>
        <v>216</v>
      </c>
      <c r="I9" s="8">
        <v>250031006</v>
      </c>
      <c r="J9" s="7" t="s">
        <v>82</v>
      </c>
      <c r="K9">
        <f>0.05*360</f>
        <v>18</v>
      </c>
    </row>
    <row r="10" customFormat="1" ht="26" customHeight="1" spans="1:12">
      <c r="A10" s="6" t="s">
        <v>79</v>
      </c>
      <c r="B10" s="6" t="s">
        <v>94</v>
      </c>
      <c r="C10" s="7" t="s">
        <v>95</v>
      </c>
      <c r="D10" s="6" t="s">
        <v>52</v>
      </c>
      <c r="E10" s="6" t="s">
        <v>18</v>
      </c>
      <c r="F10" s="6">
        <v>1</v>
      </c>
      <c r="G10" s="6">
        <f>0.17*4*240*1.5</f>
        <v>244.8</v>
      </c>
      <c r="H10" s="6">
        <f t="shared" si="0"/>
        <v>244.8</v>
      </c>
      <c r="I10" s="8">
        <v>250031006</v>
      </c>
      <c r="J10" s="7" t="s">
        <v>82</v>
      </c>
      <c r="K10">
        <f>0.12*240</f>
        <v>28.8</v>
      </c>
    </row>
    <row r="11" customFormat="1" ht="26" customHeight="1" spans="1:12">
      <c r="A11" s="9" t="s">
        <v>72</v>
      </c>
      <c r="B11" s="10"/>
      <c r="C11" s="10"/>
      <c r="D11" s="10"/>
      <c r="E11" s="11"/>
      <c r="F11" s="12">
        <f t="shared" ref="F11:K11" si="1">SUM(F4:F10)</f>
        <v>8</v>
      </c>
      <c r="G11" s="12"/>
      <c r="H11" s="13">
        <f t="shared" si="1"/>
        <v>2170.56</v>
      </c>
      <c r="I11" s="12"/>
      <c r="J11" s="2"/>
      <c r="K11">
        <f t="shared" si="1"/>
        <v>185.48</v>
      </c>
      <c r="L11">
        <f>K11/1000</f>
        <v>0.18548</v>
      </c>
    </row>
    <row r="12" customFormat="1" spans="1:12">
      <c r="A12" s="14" t="s">
        <v>96</v>
      </c>
      <c r="B12" s="14"/>
      <c r="C12" s="15"/>
      <c r="D12" s="15"/>
      <c r="E12" s="15"/>
      <c r="F12" s="15"/>
      <c r="G12" s="15"/>
      <c r="H12" s="15"/>
      <c r="I12" s="15"/>
      <c r="J12" s="15"/>
      <c r="L12">
        <f>L11*7000</f>
        <v>1298.36</v>
      </c>
    </row>
    <row r="13" customFormat="1" spans="1:12">
      <c r="A13" s="15"/>
      <c r="B13" s="15"/>
      <c r="C13" s="15"/>
      <c r="D13" s="15"/>
      <c r="E13" s="15"/>
      <c r="F13" s="15"/>
      <c r="G13" s="15"/>
      <c r="H13" s="15"/>
      <c r="I13" s="15"/>
      <c r="J13" s="15"/>
      <c r="L13">
        <f>H11-L12</f>
        <v>872.2</v>
      </c>
    </row>
    <row r="14" customForma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customFormat="1" ht="40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customFormat="1" spans="1:12">
      <c r="C16" t="s">
        <v>74</v>
      </c>
    </row>
    <row r="17" customFormat="1" spans="3:3">
      <c r="C17" t="s">
        <v>75</v>
      </c>
    </row>
    <row r="18" customFormat="1" spans="3:3">
      <c r="C18" t="s">
        <v>76</v>
      </c>
    </row>
    <row r="19" customFormat="1" spans="3:3">
      <c r="C19" t="s">
        <v>77</v>
      </c>
    </row>
  </sheetData>
  <mergeCells count="3">
    <mergeCell ref="A11:E11"/>
    <mergeCell ref="A1:J2"/>
    <mergeCell ref="A12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3" sqref="B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2006-09-13T11:21:00Z</dcterms:created>
  <dcterms:modified xsi:type="dcterms:W3CDTF">2026-06-13T05:53:59Z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5597DD5F2F804B8F9B8B923674510B5F_13</vt:lpwstr>
  </property>
  <property fmtid="{D5CDD505-2E9C-101B-9397-08002B2CF9AE}" pid="4" name="commondata">
    <vt:lpwstr>eyJoZGlkIjoiY2RjNDcyZjhmMDc5NTYzZWIyMTExNjZhYWMyNDk5OWYifQ==</vt:lpwstr>
  </property>
  <property fmtid="{D5CDD505-2E9C-101B-9397-08002B2CF9AE}" pid="5" name="CalculationRule">
    <vt:i4>0</vt:i4>
  </property>
</Properties>
</file>